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3.- Domingo/"/>
    </mc:Choice>
  </mc:AlternateContent>
  <xr:revisionPtr revIDLastSave="21" documentId="8_{1C375FDA-C0F6-49D3-9ECC-6D1B6C34B378}" xr6:coauthVersionLast="47" xr6:coauthVersionMax="47" xr10:uidLastSave="{F66B4564-79A2-4D3E-B72C-082E05FB5AAE}"/>
  <bookViews>
    <workbookView xWindow="28680" yWindow="-120" windowWidth="29040" windowHeight="15720" xr2:uid="{479BFD07-5F9E-4764-A2B4-8E8795D5EF58}"/>
  </bookViews>
  <sheets>
    <sheet name="B36 PB1655" sheetId="1" r:id="rId1"/>
    <sheet name="Hoja1" sheetId="2" r:id="rId2"/>
  </sheets>
  <definedNames>
    <definedName name="_xlnm.Print_Area" localSheetId="0">'B36 PB1655'!$A$1:$L$19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9" i="1" l="1"/>
  <c r="J39" i="1"/>
  <c r="K39" i="1"/>
  <c r="L39" i="1" s="1"/>
  <c r="G40" i="1"/>
  <c r="J40" i="1"/>
  <c r="K40" i="1"/>
  <c r="L40" i="1"/>
  <c r="G41" i="1"/>
  <c r="J41" i="1"/>
  <c r="K41" i="1"/>
  <c r="L41" i="1" s="1"/>
  <c r="G42" i="1"/>
  <c r="J42" i="1"/>
  <c r="K42" i="1"/>
  <c r="L42" i="1"/>
  <c r="G43" i="1"/>
  <c r="J43" i="1"/>
  <c r="K43" i="1"/>
  <c r="G44" i="1"/>
  <c r="J44" i="1"/>
  <c r="K44" i="1"/>
  <c r="L44" i="1" s="1"/>
  <c r="G45" i="1"/>
  <c r="J45" i="1"/>
  <c r="K45" i="1"/>
  <c r="L45" i="1" s="1"/>
  <c r="G46" i="1"/>
  <c r="J46" i="1"/>
  <c r="K46" i="1"/>
  <c r="L46" i="1"/>
  <c r="G47" i="1"/>
  <c r="J47" i="1"/>
  <c r="K47" i="1"/>
  <c r="L47" i="1" s="1"/>
  <c r="G48" i="1"/>
  <c r="J48" i="1"/>
  <c r="K48" i="1"/>
  <c r="L48" i="1" s="1"/>
  <c r="G49" i="1"/>
  <c r="J49" i="1"/>
  <c r="K49" i="1"/>
  <c r="L49" i="1" s="1"/>
  <c r="L43" i="1" l="1"/>
  <c r="J19" i="1"/>
  <c r="K19" i="1"/>
  <c r="J20" i="1"/>
  <c r="K20" i="1"/>
  <c r="L20" i="1" s="1"/>
  <c r="J21" i="1"/>
  <c r="K21" i="1"/>
  <c r="L21" i="1" s="1"/>
  <c r="J22" i="1"/>
  <c r="K22" i="1"/>
  <c r="J23" i="1"/>
  <c r="K23" i="1"/>
  <c r="L23" i="1" s="1"/>
  <c r="J24" i="1"/>
  <c r="K24" i="1"/>
  <c r="J25" i="1"/>
  <c r="K25" i="1"/>
  <c r="L25" i="1"/>
  <c r="J26" i="1"/>
  <c r="K26" i="1"/>
  <c r="L26" i="1" s="1"/>
  <c r="J27" i="1"/>
  <c r="K27" i="1"/>
  <c r="L27" i="1" s="1"/>
  <c r="J28" i="1"/>
  <c r="K28" i="1"/>
  <c r="L28" i="1" s="1"/>
  <c r="J29" i="1"/>
  <c r="K29" i="1"/>
  <c r="L29" i="1" s="1"/>
  <c r="J30" i="1"/>
  <c r="K30" i="1"/>
  <c r="J31" i="1"/>
  <c r="K31" i="1"/>
  <c r="L31" i="1" s="1"/>
  <c r="J32" i="1"/>
  <c r="K32" i="1"/>
  <c r="L32" i="1" s="1"/>
  <c r="J33" i="1"/>
  <c r="K33" i="1"/>
  <c r="L33" i="1" s="1"/>
  <c r="J34" i="1"/>
  <c r="K34" i="1"/>
  <c r="L34" i="1" s="1"/>
  <c r="J35" i="1"/>
  <c r="K35" i="1"/>
  <c r="L35" i="1" s="1"/>
  <c r="J36" i="1"/>
  <c r="K36" i="1"/>
  <c r="J37" i="1"/>
  <c r="K37" i="1"/>
  <c r="L37" i="1" s="1"/>
  <c r="J38" i="1"/>
  <c r="K38" i="1"/>
  <c r="J4" i="1"/>
  <c r="K4" i="1"/>
  <c r="L4" i="1" s="1"/>
  <c r="J5" i="1"/>
  <c r="K5" i="1"/>
  <c r="L5" i="1" s="1"/>
  <c r="J6" i="1"/>
  <c r="K6" i="1"/>
  <c r="L6" i="1" s="1"/>
  <c r="J7" i="1"/>
  <c r="K7" i="1"/>
  <c r="J8" i="1"/>
  <c r="K8" i="1"/>
  <c r="L8" i="1" s="1"/>
  <c r="J9" i="1"/>
  <c r="K9" i="1"/>
  <c r="L9" i="1" s="1"/>
  <c r="J10" i="1"/>
  <c r="K10" i="1"/>
  <c r="L10" i="1" s="1"/>
  <c r="J11" i="1"/>
  <c r="K11" i="1"/>
  <c r="L11" i="1" s="1"/>
  <c r="J12" i="1"/>
  <c r="K12" i="1"/>
  <c r="L12" i="1" s="1"/>
  <c r="J13" i="1"/>
  <c r="K13" i="1"/>
  <c r="L13" i="1" s="1"/>
  <c r="J14" i="1"/>
  <c r="K14" i="1"/>
  <c r="L14" i="1" s="1"/>
  <c r="J15" i="1"/>
  <c r="K15" i="1"/>
  <c r="L15" i="1" s="1"/>
  <c r="J16" i="1"/>
  <c r="K16" i="1"/>
  <c r="J17" i="1"/>
  <c r="K17" i="1"/>
  <c r="L17" i="1" s="1"/>
  <c r="J18" i="1"/>
  <c r="K18" i="1"/>
  <c r="L18" i="1" s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K3" i="1"/>
  <c r="K2" i="1"/>
  <c r="J2" i="1"/>
  <c r="J3" i="1"/>
  <c r="L19" i="1" l="1"/>
  <c r="L36" i="1"/>
  <c r="Z14" i="1"/>
  <c r="Z20" i="1"/>
  <c r="Z21" i="1"/>
  <c r="Y15" i="1"/>
  <c r="Y21" i="1"/>
  <c r="Y19" i="1"/>
  <c r="Y20" i="1"/>
  <c r="Z15" i="1"/>
  <c r="AA15" i="1" s="1"/>
  <c r="Y10" i="1"/>
  <c r="Y16" i="1"/>
  <c r="Y22" i="1"/>
  <c r="Z19" i="1"/>
  <c r="Z10" i="1"/>
  <c r="Z16" i="1"/>
  <c r="Z22" i="1"/>
  <c r="AA22" i="1" s="1"/>
  <c r="Y11" i="1"/>
  <c r="Y17" i="1"/>
  <c r="Y23" i="1"/>
  <c r="Z12" i="1"/>
  <c r="AA12" i="1" s="1"/>
  <c r="Z18" i="1"/>
  <c r="AA18" i="1" s="1"/>
  <c r="Y13" i="1"/>
  <c r="Y14" i="1"/>
  <c r="Z11" i="1"/>
  <c r="Z17" i="1"/>
  <c r="Z23" i="1"/>
  <c r="Y12" i="1"/>
  <c r="Y18" i="1"/>
  <c r="P18" i="1"/>
  <c r="Z13" i="1"/>
  <c r="L24" i="1"/>
  <c r="P9" i="1"/>
  <c r="P13" i="1"/>
  <c r="P17" i="1"/>
  <c r="P21" i="1"/>
  <c r="Q8" i="1"/>
  <c r="Q4" i="1"/>
  <c r="Q9" i="1"/>
  <c r="Q13" i="1"/>
  <c r="P8" i="1"/>
  <c r="Q7" i="1"/>
  <c r="Q10" i="1"/>
  <c r="Q14" i="1"/>
  <c r="Q18" i="1"/>
  <c r="Q22" i="1"/>
  <c r="P7" i="1"/>
  <c r="Q3" i="1"/>
  <c r="Q20" i="1"/>
  <c r="Q21" i="1"/>
  <c r="P14" i="1"/>
  <c r="P11" i="1"/>
  <c r="P15" i="1"/>
  <c r="P19" i="1"/>
  <c r="P23" i="1"/>
  <c r="Q6" i="1"/>
  <c r="P3" i="1"/>
  <c r="Q24" i="1"/>
  <c r="Q17" i="1"/>
  <c r="T17" i="1" s="1"/>
  <c r="Q11" i="1"/>
  <c r="T11" i="1" s="1"/>
  <c r="Q15" i="1"/>
  <c r="Q19" i="1"/>
  <c r="Q23" i="1"/>
  <c r="P6" i="1"/>
  <c r="Q2" i="1"/>
  <c r="Q16" i="1"/>
  <c r="P10" i="1"/>
  <c r="P12" i="1"/>
  <c r="P16" i="1"/>
  <c r="P20" i="1"/>
  <c r="P24" i="1"/>
  <c r="Q5" i="1"/>
  <c r="P2" i="1"/>
  <c r="Q12" i="1"/>
  <c r="P5" i="1"/>
  <c r="P4" i="1"/>
  <c r="P22" i="1"/>
  <c r="L30" i="1"/>
  <c r="L22" i="1"/>
  <c r="L7" i="1"/>
  <c r="L38" i="1"/>
  <c r="L16" i="1"/>
  <c r="Y5" i="1"/>
  <c r="Y9" i="1"/>
  <c r="Z5" i="1"/>
  <c r="Z9" i="1"/>
  <c r="Z6" i="1"/>
  <c r="Y3" i="1"/>
  <c r="Y7" i="1"/>
  <c r="Y2" i="1"/>
  <c r="Z8" i="1"/>
  <c r="Y6" i="1"/>
  <c r="Z3" i="1"/>
  <c r="Z7" i="1"/>
  <c r="Z2" i="1"/>
  <c r="Y4" i="1"/>
  <c r="Y8" i="1"/>
  <c r="Z4" i="1"/>
  <c r="AA21" i="1" l="1"/>
  <c r="AA13" i="1"/>
  <c r="T13" i="1"/>
  <c r="AA16" i="1"/>
  <c r="AA20" i="1"/>
  <c r="T23" i="1"/>
  <c r="AA23" i="1"/>
  <c r="AA14" i="1"/>
  <c r="T12" i="1"/>
  <c r="T21" i="1"/>
  <c r="AA17" i="1"/>
  <c r="AA19" i="1"/>
  <c r="AA5" i="1"/>
  <c r="T2" i="1"/>
  <c r="T15" i="1"/>
  <c r="AA11" i="1"/>
  <c r="T6" i="1"/>
  <c r="T3" i="1"/>
  <c r="T19" i="1"/>
  <c r="T9" i="1"/>
  <c r="T8" i="1"/>
  <c r="T22" i="1"/>
  <c r="T4" i="1"/>
  <c r="T18" i="1"/>
  <c r="T14" i="1"/>
  <c r="T16" i="1"/>
  <c r="T10" i="1"/>
  <c r="T24" i="1"/>
  <c r="T7" i="1"/>
  <c r="T5" i="1"/>
  <c r="T20" i="1"/>
  <c r="AA7" i="1"/>
  <c r="AA9" i="1"/>
  <c r="AA8" i="1"/>
  <c r="AA10" i="1"/>
  <c r="AA6" i="1"/>
  <c r="C3" i="2"/>
  <c r="C4" i="2"/>
  <c r="C5" i="2"/>
  <c r="C6" i="2"/>
  <c r="C7" i="2"/>
  <c r="C8" i="2"/>
  <c r="C9" i="2"/>
  <c r="C10" i="2"/>
  <c r="C11" i="2"/>
  <c r="C2" i="2"/>
  <c r="D3" i="2"/>
  <c r="D4" i="2"/>
  <c r="D5" i="2"/>
  <c r="D6" i="2"/>
  <c r="D7" i="2"/>
  <c r="D8" i="2"/>
  <c r="D9" i="2"/>
  <c r="D10" i="2"/>
  <c r="D11" i="2"/>
  <c r="D2" i="2"/>
  <c r="AA4" i="1" l="1"/>
  <c r="AA2" i="1"/>
  <c r="AA3" i="1"/>
  <c r="L3" i="1"/>
  <c r="L2" i="1"/>
</calcChain>
</file>

<file path=xl/sharedStrings.xml><?xml version="1.0" encoding="utf-8"?>
<sst xmlns="http://schemas.openxmlformats.org/spreadsheetml/2006/main" count="263" uniqueCount="95">
  <si>
    <t>Punto de Medición</t>
  </si>
  <si>
    <t>Fecha</t>
  </si>
  <si>
    <t>SERVICIO</t>
  </si>
  <si>
    <t>TIPO BUS</t>
  </si>
  <si>
    <t>HORA</t>
  </si>
  <si>
    <t>MH</t>
  </si>
  <si>
    <t>PATENTE</t>
  </si>
  <si>
    <t>CRITERIO</t>
  </si>
  <si>
    <t>CAP. OFRECIDA</t>
  </si>
  <si>
    <t>OCUPACIÓN</t>
  </si>
  <si>
    <t>CARGA</t>
  </si>
  <si>
    <t>Hora Movil</t>
  </si>
  <si>
    <t>Cap. Ofrecida</t>
  </si>
  <si>
    <t>Ocupación</t>
  </si>
  <si>
    <t>%Contrato</t>
  </si>
  <si>
    <t>%Carga</t>
  </si>
  <si>
    <t>Factor</t>
  </si>
  <si>
    <t>Bus Tipo C</t>
  </si>
  <si>
    <t>Bus Tipo B</t>
  </si>
  <si>
    <t>BUS</t>
  </si>
  <si>
    <t>1A</t>
  </si>
  <si>
    <t>17:00 a 17:29</t>
  </si>
  <si>
    <t>1B</t>
  </si>
  <si>
    <t>17:30 a 17:59</t>
  </si>
  <si>
    <t>18:00 a 18:29</t>
  </si>
  <si>
    <t>18:30 a 18:59</t>
  </si>
  <si>
    <t>4A</t>
  </si>
  <si>
    <t>4B</t>
  </si>
  <si>
    <t>19:30 a 19:59</t>
  </si>
  <si>
    <t>4C</t>
  </si>
  <si>
    <t>20:00 a 20:29</t>
  </si>
  <si>
    <t>5A</t>
  </si>
  <si>
    <t>5B</t>
  </si>
  <si>
    <t>17:00 a 17:59</t>
  </si>
  <si>
    <t>18:00 a 18:59</t>
  </si>
  <si>
    <t>19:00 a 19:59</t>
  </si>
  <si>
    <t>20:00 a 20:59</t>
  </si>
  <si>
    <t>20:30 a 20:59</t>
  </si>
  <si>
    <t>17:30 a 18:30</t>
  </si>
  <si>
    <t>18:30 a 19:29</t>
  </si>
  <si>
    <t>19:30 a 20:29</t>
  </si>
  <si>
    <t>19:00 a 19:30</t>
  </si>
  <si>
    <t>STHK39</t>
  </si>
  <si>
    <t>09:30 a 09:59</t>
  </si>
  <si>
    <t>10:00 a 10:29</t>
  </si>
  <si>
    <t>10:30 a 10:59</t>
  </si>
  <si>
    <t>11:00 a 11:29</t>
  </si>
  <si>
    <t>11:30 a 11:59</t>
  </si>
  <si>
    <t>12:00 a 12:29</t>
  </si>
  <si>
    <t>12:30 a 12:59</t>
  </si>
  <si>
    <t>13:00 a 13:29</t>
  </si>
  <si>
    <t>13:30 a 13:59</t>
  </si>
  <si>
    <t>14:00 a 14:29</t>
  </si>
  <si>
    <t>14:30 a 14:59</t>
  </si>
  <si>
    <t>15:00 a 15:29</t>
  </si>
  <si>
    <t>15:30 a 15:59</t>
  </si>
  <si>
    <t>16:00 a 16:29</t>
  </si>
  <si>
    <t xml:space="preserve">16:30 a 16:59 </t>
  </si>
  <si>
    <t>PB1655</t>
  </si>
  <si>
    <t>B36</t>
  </si>
  <si>
    <t>LDJP67</t>
  </si>
  <si>
    <t>LDJW49</t>
  </si>
  <si>
    <t>STHF31</t>
  </si>
  <si>
    <t>STHP12</t>
  </si>
  <si>
    <t>STHP21</t>
  </si>
  <si>
    <t>FLXP78</t>
  </si>
  <si>
    <t>FLXS50</t>
  </si>
  <si>
    <t>STHB12</t>
  </si>
  <si>
    <t>STHK38</t>
  </si>
  <si>
    <t>FLXS51</t>
  </si>
  <si>
    <t>STHC54</t>
  </si>
  <si>
    <t>SPHR80</t>
  </si>
  <si>
    <t>FLXP81</t>
  </si>
  <si>
    <t>STHR60</t>
  </si>
  <si>
    <t>STHC50</t>
  </si>
  <si>
    <t>STHR80</t>
  </si>
  <si>
    <t>PLXS50</t>
  </si>
  <si>
    <t>STHK54</t>
  </si>
  <si>
    <t>FLXP77</t>
  </si>
  <si>
    <t>STHP80</t>
  </si>
  <si>
    <t>9:30 a 10:29</t>
  </si>
  <si>
    <t>10:00 a 10:59</t>
  </si>
  <si>
    <t>11:00 a 11:59</t>
  </si>
  <si>
    <t>12:00 a 12:59</t>
  </si>
  <si>
    <t>13:00 a 13:59</t>
  </si>
  <si>
    <t>14:00 a 14:59</t>
  </si>
  <si>
    <t>15:00 a 15:59</t>
  </si>
  <si>
    <t>16:00 a 16:59</t>
  </si>
  <si>
    <t>10:30 a 11:29</t>
  </si>
  <si>
    <t>11:30 a 12:29</t>
  </si>
  <si>
    <t>12:30 a 13:29</t>
  </si>
  <si>
    <t>13:30 a 14:29</t>
  </si>
  <si>
    <t>14:30 a 15:29</t>
  </si>
  <si>
    <t>15:30 a 16:29</t>
  </si>
  <si>
    <t>16:30 a 17:29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</si>
</sst>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[$-F400]h:mm:ss\ AM/PM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/>
  </cellStyleXfs>
  <cellXfs count="26">
    <xf numFmtId="0" fontId="0" fillId="0" borderId="0" xfId="0"/>
    <xf numFmtId="0" fontId="2" fillId="2" borderId="0" xfId="0" applyFont="1" applyFill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9" fontId="0" fillId="0" borderId="0" xfId="0" applyNumberFormat="1"/>
    <xf numFmtId="1" fontId="0" fillId="0" borderId="1" xfId="0" applyNumberForma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20" fontId="0" fillId="0" borderId="0" xfId="0" applyNumberFormat="1"/>
    <xf numFmtId="20" fontId="0" fillId="0" borderId="1" xfId="0" applyNumberForma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0" fontId="0" fillId="0" borderId="2" xfId="0" applyNumberFormat="1" applyBorder="1" applyAlignment="1">
      <alignment horizontal="center" vertical="center"/>
    </xf>
    <xf numFmtId="20" fontId="1" fillId="0" borderId="2" xfId="0" applyNumberFormat="1" applyFont="1" applyBorder="1" applyAlignment="1">
      <alignment horizontal="center" vertical="center"/>
    </xf>
    <xf numFmtId="0" fontId="0" fillId="0" borderId="1" xfId="0" applyBorder="1"/>
    <xf numFmtId="165" fontId="0" fillId="0" borderId="1" xfId="1" applyNumberFormat="1" applyFont="1" applyBorder="1" applyAlignment="1">
      <alignment horizontal="center" vertical="center"/>
    </xf>
  </cellXfs>
  <cellStyles count="3">
    <cellStyle name="Normal" xfId="0" builtinId="0"/>
    <cellStyle name="Normal 17" xfId="2" xr:uid="{D8647A40-1CD6-4B3B-88D8-5594FDDD9ED6}"/>
    <cellStyle name="Porcentaje" xfId="1" builtinId="5"/>
  </cellStyles>
  <dxfs count="1">
    <dxf>
      <font>
        <color theme="0"/>
      </font>
      <fill>
        <patternFill>
          <fgColor theme="0"/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B36 PB1655</a:t>
            </a:r>
          </a:p>
        </c:rich>
      </c:tx>
      <c:layout>
        <c:manualLayout>
          <c:xMode val="edge"/>
          <c:yMode val="edge"/>
          <c:x val="0.30435005430775347"/>
          <c:y val="2.48910138508979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'B36 PB1655'!$P$1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'B36 PB1655'!$O$2:$O$24</c:f>
              <c:strCache>
                <c:ptCount val="23"/>
                <c:pt idx="0">
                  <c:v>09:30 a 09:59</c:v>
                </c:pt>
                <c:pt idx="1">
                  <c:v>10:00 a 10:29</c:v>
                </c:pt>
                <c:pt idx="2">
                  <c:v>10:30 a 10:59</c:v>
                </c:pt>
                <c:pt idx="3">
                  <c:v>11:00 a 11:29</c:v>
                </c:pt>
                <c:pt idx="4">
                  <c:v>11:30 a 11:59</c:v>
                </c:pt>
                <c:pt idx="5">
                  <c:v>12:00 a 12:29</c:v>
                </c:pt>
                <c:pt idx="6">
                  <c:v>12:30 a 12:59</c:v>
                </c:pt>
                <c:pt idx="7">
                  <c:v>13:00 a 13:29</c:v>
                </c:pt>
                <c:pt idx="8">
                  <c:v>13:30 a 13:59</c:v>
                </c:pt>
                <c:pt idx="9">
                  <c:v>14:00 a 14:29</c:v>
                </c:pt>
                <c:pt idx="10">
                  <c:v>14:30 a 14:59</c:v>
                </c:pt>
                <c:pt idx="11">
                  <c:v>15:00 a 15:29</c:v>
                </c:pt>
                <c:pt idx="12">
                  <c:v>15:30 a 15:59</c:v>
                </c:pt>
                <c:pt idx="13">
                  <c:v>16:00 a 16:29</c:v>
                </c:pt>
                <c:pt idx="14">
                  <c:v>16:30 a 16:59 </c:v>
                </c:pt>
                <c:pt idx="15">
                  <c:v>17:00 a 17:29</c:v>
                </c:pt>
                <c:pt idx="16">
                  <c:v>17:30 a 17:59</c:v>
                </c:pt>
                <c:pt idx="17">
                  <c:v>18:00 a 18:29</c:v>
                </c:pt>
                <c:pt idx="18">
                  <c:v>18:30 a 18:59</c:v>
                </c:pt>
                <c:pt idx="19">
                  <c:v>19:00 a 19:30</c:v>
                </c:pt>
                <c:pt idx="20">
                  <c:v>19:30 a 19:59</c:v>
                </c:pt>
                <c:pt idx="21">
                  <c:v>20:00 a 20:29</c:v>
                </c:pt>
                <c:pt idx="22">
                  <c:v>20:30 a 20:59</c:v>
                </c:pt>
              </c:strCache>
            </c:strRef>
          </c:cat>
          <c:val>
            <c:numRef>
              <c:f>'B36 PB1655'!$P$2:$P$24</c:f>
              <c:numCache>
                <c:formatCode>0</c:formatCode>
                <c:ptCount val="23"/>
                <c:pt idx="0">
                  <c:v>90</c:v>
                </c:pt>
                <c:pt idx="1">
                  <c:v>180</c:v>
                </c:pt>
                <c:pt idx="2">
                  <c:v>180</c:v>
                </c:pt>
                <c:pt idx="3">
                  <c:v>270</c:v>
                </c:pt>
                <c:pt idx="4">
                  <c:v>180</c:v>
                </c:pt>
                <c:pt idx="5">
                  <c:v>270</c:v>
                </c:pt>
                <c:pt idx="6">
                  <c:v>180</c:v>
                </c:pt>
                <c:pt idx="7">
                  <c:v>270</c:v>
                </c:pt>
                <c:pt idx="8">
                  <c:v>0</c:v>
                </c:pt>
                <c:pt idx="9">
                  <c:v>180</c:v>
                </c:pt>
                <c:pt idx="10">
                  <c:v>90</c:v>
                </c:pt>
                <c:pt idx="11">
                  <c:v>90</c:v>
                </c:pt>
                <c:pt idx="12">
                  <c:v>270</c:v>
                </c:pt>
                <c:pt idx="13">
                  <c:v>90</c:v>
                </c:pt>
                <c:pt idx="14">
                  <c:v>180</c:v>
                </c:pt>
                <c:pt idx="15">
                  <c:v>360</c:v>
                </c:pt>
                <c:pt idx="16">
                  <c:v>180</c:v>
                </c:pt>
                <c:pt idx="17">
                  <c:v>180</c:v>
                </c:pt>
                <c:pt idx="18">
                  <c:v>270</c:v>
                </c:pt>
                <c:pt idx="19">
                  <c:v>180</c:v>
                </c:pt>
                <c:pt idx="20">
                  <c:v>270</c:v>
                </c:pt>
                <c:pt idx="21">
                  <c:v>180</c:v>
                </c:pt>
                <c:pt idx="22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7B-4FE5-92D9-6EC558B3081A}"/>
            </c:ext>
          </c:extLst>
        </c:ser>
        <c:ser>
          <c:idx val="1"/>
          <c:order val="1"/>
          <c:tx>
            <c:strRef>
              <c:f>'B36 PB1655'!$Q$1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'B36 PB1655'!$O$2:$O$24</c:f>
              <c:strCache>
                <c:ptCount val="23"/>
                <c:pt idx="0">
                  <c:v>09:30 a 09:59</c:v>
                </c:pt>
                <c:pt idx="1">
                  <c:v>10:00 a 10:29</c:v>
                </c:pt>
                <c:pt idx="2">
                  <c:v>10:30 a 10:59</c:v>
                </c:pt>
                <c:pt idx="3">
                  <c:v>11:00 a 11:29</c:v>
                </c:pt>
                <c:pt idx="4">
                  <c:v>11:30 a 11:59</c:v>
                </c:pt>
                <c:pt idx="5">
                  <c:v>12:00 a 12:29</c:v>
                </c:pt>
                <c:pt idx="6">
                  <c:v>12:30 a 12:59</c:v>
                </c:pt>
                <c:pt idx="7">
                  <c:v>13:00 a 13:29</c:v>
                </c:pt>
                <c:pt idx="8">
                  <c:v>13:30 a 13:59</c:v>
                </c:pt>
                <c:pt idx="9">
                  <c:v>14:00 a 14:29</c:v>
                </c:pt>
                <c:pt idx="10">
                  <c:v>14:30 a 14:59</c:v>
                </c:pt>
                <c:pt idx="11">
                  <c:v>15:00 a 15:29</c:v>
                </c:pt>
                <c:pt idx="12">
                  <c:v>15:30 a 15:59</c:v>
                </c:pt>
                <c:pt idx="13">
                  <c:v>16:00 a 16:29</c:v>
                </c:pt>
                <c:pt idx="14">
                  <c:v>16:30 a 16:59 </c:v>
                </c:pt>
                <c:pt idx="15">
                  <c:v>17:00 a 17:29</c:v>
                </c:pt>
                <c:pt idx="16">
                  <c:v>17:30 a 17:59</c:v>
                </c:pt>
                <c:pt idx="17">
                  <c:v>18:00 a 18:29</c:v>
                </c:pt>
                <c:pt idx="18">
                  <c:v>18:30 a 18:59</c:v>
                </c:pt>
                <c:pt idx="19">
                  <c:v>19:00 a 19:30</c:v>
                </c:pt>
                <c:pt idx="20">
                  <c:v>19:30 a 19:59</c:v>
                </c:pt>
                <c:pt idx="21">
                  <c:v>20:00 a 20:29</c:v>
                </c:pt>
                <c:pt idx="22">
                  <c:v>20:30 a 20:59</c:v>
                </c:pt>
              </c:strCache>
            </c:strRef>
          </c:cat>
          <c:val>
            <c:numRef>
              <c:f>'B36 PB1655'!$Q$2:$Q$24</c:f>
              <c:numCache>
                <c:formatCode>0</c:formatCode>
                <c:ptCount val="23"/>
                <c:pt idx="0">
                  <c:v>9</c:v>
                </c:pt>
                <c:pt idx="1">
                  <c:v>39.6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27</c:v>
                </c:pt>
                <c:pt idx="6">
                  <c:v>18</c:v>
                </c:pt>
                <c:pt idx="7">
                  <c:v>18</c:v>
                </c:pt>
                <c:pt idx="8">
                  <c:v>0</c:v>
                </c:pt>
                <c:pt idx="9">
                  <c:v>18</c:v>
                </c:pt>
                <c:pt idx="10">
                  <c:v>0</c:v>
                </c:pt>
                <c:pt idx="11">
                  <c:v>0</c:v>
                </c:pt>
                <c:pt idx="12">
                  <c:v>18</c:v>
                </c:pt>
                <c:pt idx="13">
                  <c:v>9</c:v>
                </c:pt>
                <c:pt idx="14">
                  <c:v>18</c:v>
                </c:pt>
                <c:pt idx="15">
                  <c:v>36</c:v>
                </c:pt>
                <c:pt idx="16">
                  <c:v>9</c:v>
                </c:pt>
                <c:pt idx="17">
                  <c:v>18</c:v>
                </c:pt>
                <c:pt idx="18">
                  <c:v>27</c:v>
                </c:pt>
                <c:pt idx="19">
                  <c:v>28.8</c:v>
                </c:pt>
                <c:pt idx="20">
                  <c:v>27</c:v>
                </c:pt>
                <c:pt idx="21">
                  <c:v>28.8</c:v>
                </c:pt>
                <c:pt idx="22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7B-4FE5-92D9-6EC558B30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'B36 PB1655'!$T$1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'B36 PB1655'!$O$2:$O$24</c:f>
              <c:strCache>
                <c:ptCount val="23"/>
                <c:pt idx="0">
                  <c:v>09:30 a 09:59</c:v>
                </c:pt>
                <c:pt idx="1">
                  <c:v>10:00 a 10:29</c:v>
                </c:pt>
                <c:pt idx="2">
                  <c:v>10:30 a 10:59</c:v>
                </c:pt>
                <c:pt idx="3">
                  <c:v>11:00 a 11:29</c:v>
                </c:pt>
                <c:pt idx="4">
                  <c:v>11:30 a 11:59</c:v>
                </c:pt>
                <c:pt idx="5">
                  <c:v>12:00 a 12:29</c:v>
                </c:pt>
                <c:pt idx="6">
                  <c:v>12:30 a 12:59</c:v>
                </c:pt>
                <c:pt idx="7">
                  <c:v>13:00 a 13:29</c:v>
                </c:pt>
                <c:pt idx="8">
                  <c:v>13:30 a 13:59</c:v>
                </c:pt>
                <c:pt idx="9">
                  <c:v>14:00 a 14:29</c:v>
                </c:pt>
                <c:pt idx="10">
                  <c:v>14:30 a 14:59</c:v>
                </c:pt>
                <c:pt idx="11">
                  <c:v>15:00 a 15:29</c:v>
                </c:pt>
                <c:pt idx="12">
                  <c:v>15:30 a 15:59</c:v>
                </c:pt>
                <c:pt idx="13">
                  <c:v>16:00 a 16:29</c:v>
                </c:pt>
                <c:pt idx="14">
                  <c:v>16:30 a 16:59 </c:v>
                </c:pt>
                <c:pt idx="15">
                  <c:v>17:00 a 17:29</c:v>
                </c:pt>
                <c:pt idx="16">
                  <c:v>17:30 a 17:59</c:v>
                </c:pt>
                <c:pt idx="17">
                  <c:v>18:00 a 18:29</c:v>
                </c:pt>
                <c:pt idx="18">
                  <c:v>18:30 a 18:59</c:v>
                </c:pt>
                <c:pt idx="19">
                  <c:v>19:00 a 19:30</c:v>
                </c:pt>
                <c:pt idx="20">
                  <c:v>19:30 a 19:59</c:v>
                </c:pt>
                <c:pt idx="21">
                  <c:v>20:00 a 20:29</c:v>
                </c:pt>
                <c:pt idx="22">
                  <c:v>20:30 a 20:59</c:v>
                </c:pt>
              </c:strCache>
            </c:strRef>
          </c:cat>
          <c:val>
            <c:numRef>
              <c:f>'B36 PB1655'!$T$2:$T$24</c:f>
              <c:numCache>
                <c:formatCode>0.0%</c:formatCode>
                <c:ptCount val="23"/>
                <c:pt idx="0">
                  <c:v>0.1</c:v>
                </c:pt>
                <c:pt idx="1">
                  <c:v>0.22</c:v>
                </c:pt>
                <c:pt idx="2">
                  <c:v>0.1</c:v>
                </c:pt>
                <c:pt idx="3">
                  <c:v>6.6666666666666666E-2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6.6666666666666666E-2</c:v>
                </c:pt>
                <c:pt idx="8">
                  <c:v>0</c:v>
                </c:pt>
                <c:pt idx="9">
                  <c:v>0.1</c:v>
                </c:pt>
                <c:pt idx="10">
                  <c:v>0</c:v>
                </c:pt>
                <c:pt idx="11">
                  <c:v>0</c:v>
                </c:pt>
                <c:pt idx="12">
                  <c:v>6.6666666666666666E-2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0.05</c:v>
                </c:pt>
                <c:pt idx="17">
                  <c:v>0.1</c:v>
                </c:pt>
                <c:pt idx="18">
                  <c:v>0.1</c:v>
                </c:pt>
                <c:pt idx="19">
                  <c:v>0.16</c:v>
                </c:pt>
                <c:pt idx="20">
                  <c:v>0.1</c:v>
                </c:pt>
                <c:pt idx="21">
                  <c:v>0.16</c:v>
                </c:pt>
                <c:pt idx="22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67-42F3-84A0-EABE3DBCED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2987823"/>
        <c:axId val="1652985423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1652985423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652987823"/>
        <c:crosses val="max"/>
        <c:crossBetween val="between"/>
      </c:valAx>
      <c:catAx>
        <c:axId val="165298782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5298542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B36 PB1655</a:t>
            </a:r>
          </a:p>
        </c:rich>
      </c:tx>
      <c:layout>
        <c:manualLayout>
          <c:xMode val="edge"/>
          <c:yMode val="edge"/>
          <c:x val="0.27230904389563121"/>
          <c:y val="3.31204491836111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'B36 PB1655'!$Y$1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'B36 PB1655'!$X$2:$X$23</c:f>
              <c:strCache>
                <c:ptCount val="22"/>
                <c:pt idx="0">
                  <c:v>9:30 a 10:29</c:v>
                </c:pt>
                <c:pt idx="1">
                  <c:v>10:00 a 10:59</c:v>
                </c:pt>
                <c:pt idx="2">
                  <c:v>10:30 a 11:29</c:v>
                </c:pt>
                <c:pt idx="3">
                  <c:v>11:00 a 11:59</c:v>
                </c:pt>
                <c:pt idx="4">
                  <c:v>11:30 a 12:29</c:v>
                </c:pt>
                <c:pt idx="5">
                  <c:v>12:00 a 12:59</c:v>
                </c:pt>
                <c:pt idx="6">
                  <c:v>12:30 a 13:29</c:v>
                </c:pt>
                <c:pt idx="7">
                  <c:v>13:00 a 13:59</c:v>
                </c:pt>
                <c:pt idx="8">
                  <c:v>13:30 a 14:29</c:v>
                </c:pt>
                <c:pt idx="9">
                  <c:v>14:00 a 14:59</c:v>
                </c:pt>
                <c:pt idx="10">
                  <c:v>14:30 a 15:29</c:v>
                </c:pt>
                <c:pt idx="11">
                  <c:v>15:00 a 15:59</c:v>
                </c:pt>
                <c:pt idx="12">
                  <c:v>15:30 a 16:29</c:v>
                </c:pt>
                <c:pt idx="13">
                  <c:v>16:00 a 16:59</c:v>
                </c:pt>
                <c:pt idx="14">
                  <c:v>16:30 a 17:29</c:v>
                </c:pt>
                <c:pt idx="15">
                  <c:v>17:00 a 17:59</c:v>
                </c:pt>
                <c:pt idx="16">
                  <c:v>17:30 a 18:30</c:v>
                </c:pt>
                <c:pt idx="17">
                  <c:v>18:00 a 18:59</c:v>
                </c:pt>
                <c:pt idx="18">
                  <c:v>18:30 a 19:29</c:v>
                </c:pt>
                <c:pt idx="19">
                  <c:v>19:00 a 19:59</c:v>
                </c:pt>
                <c:pt idx="20">
                  <c:v>19:30 a 20:29</c:v>
                </c:pt>
                <c:pt idx="21">
                  <c:v>20:00 a 20:59</c:v>
                </c:pt>
              </c:strCache>
            </c:strRef>
          </c:cat>
          <c:val>
            <c:numRef>
              <c:f>'B36 PB1655'!$Y$2:$Y$23</c:f>
              <c:numCache>
                <c:formatCode>General</c:formatCode>
                <c:ptCount val="22"/>
                <c:pt idx="0">
                  <c:v>270</c:v>
                </c:pt>
                <c:pt idx="1">
                  <c:v>360</c:v>
                </c:pt>
                <c:pt idx="2">
                  <c:v>180</c:v>
                </c:pt>
                <c:pt idx="3">
                  <c:v>180</c:v>
                </c:pt>
                <c:pt idx="4">
                  <c:v>450</c:v>
                </c:pt>
                <c:pt idx="5">
                  <c:v>270</c:v>
                </c:pt>
                <c:pt idx="6">
                  <c:v>270</c:v>
                </c:pt>
                <c:pt idx="7">
                  <c:v>270</c:v>
                </c:pt>
                <c:pt idx="8">
                  <c:v>180</c:v>
                </c:pt>
                <c:pt idx="9">
                  <c:v>270</c:v>
                </c:pt>
                <c:pt idx="10">
                  <c:v>180</c:v>
                </c:pt>
                <c:pt idx="11">
                  <c:v>360</c:v>
                </c:pt>
                <c:pt idx="12">
                  <c:v>360</c:v>
                </c:pt>
                <c:pt idx="13">
                  <c:v>270</c:v>
                </c:pt>
                <c:pt idx="14">
                  <c:v>540</c:v>
                </c:pt>
                <c:pt idx="15">
                  <c:v>540</c:v>
                </c:pt>
                <c:pt idx="16">
                  <c:v>360</c:v>
                </c:pt>
                <c:pt idx="17">
                  <c:v>450</c:v>
                </c:pt>
                <c:pt idx="18">
                  <c:v>450</c:v>
                </c:pt>
                <c:pt idx="19">
                  <c:v>450</c:v>
                </c:pt>
                <c:pt idx="20">
                  <c:v>450</c:v>
                </c:pt>
                <c:pt idx="21">
                  <c:v>360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FF-41D4-8A00-497A7C3B697A}"/>
            </c:ext>
          </c:extLst>
        </c:ser>
        <c:ser>
          <c:idx val="1"/>
          <c:order val="1"/>
          <c:tx>
            <c:strRef>
              <c:f>'B36 PB1655'!$Z$1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'B36 PB1655'!$X$2:$X$23</c:f>
              <c:strCache>
                <c:ptCount val="22"/>
                <c:pt idx="0">
                  <c:v>9:30 a 10:29</c:v>
                </c:pt>
                <c:pt idx="1">
                  <c:v>10:00 a 10:59</c:v>
                </c:pt>
                <c:pt idx="2">
                  <c:v>10:30 a 11:29</c:v>
                </c:pt>
                <c:pt idx="3">
                  <c:v>11:00 a 11:59</c:v>
                </c:pt>
                <c:pt idx="4">
                  <c:v>11:30 a 12:29</c:v>
                </c:pt>
                <c:pt idx="5">
                  <c:v>12:00 a 12:59</c:v>
                </c:pt>
                <c:pt idx="6">
                  <c:v>12:30 a 13:29</c:v>
                </c:pt>
                <c:pt idx="7">
                  <c:v>13:00 a 13:59</c:v>
                </c:pt>
                <c:pt idx="8">
                  <c:v>13:30 a 14:29</c:v>
                </c:pt>
                <c:pt idx="9">
                  <c:v>14:00 a 14:59</c:v>
                </c:pt>
                <c:pt idx="10">
                  <c:v>14:30 a 15:29</c:v>
                </c:pt>
                <c:pt idx="11">
                  <c:v>15:00 a 15:59</c:v>
                </c:pt>
                <c:pt idx="12">
                  <c:v>15:30 a 16:29</c:v>
                </c:pt>
                <c:pt idx="13">
                  <c:v>16:00 a 16:59</c:v>
                </c:pt>
                <c:pt idx="14">
                  <c:v>16:30 a 17:29</c:v>
                </c:pt>
                <c:pt idx="15">
                  <c:v>17:00 a 17:59</c:v>
                </c:pt>
                <c:pt idx="16">
                  <c:v>17:30 a 18:30</c:v>
                </c:pt>
                <c:pt idx="17">
                  <c:v>18:00 a 18:59</c:v>
                </c:pt>
                <c:pt idx="18">
                  <c:v>18:30 a 19:29</c:v>
                </c:pt>
                <c:pt idx="19">
                  <c:v>19:00 a 19:59</c:v>
                </c:pt>
                <c:pt idx="20">
                  <c:v>19:30 a 20:29</c:v>
                </c:pt>
                <c:pt idx="21">
                  <c:v>20:00 a 20:59</c:v>
                </c:pt>
              </c:strCache>
            </c:strRef>
          </c:cat>
          <c:val>
            <c:numRef>
              <c:f>'B36 PB1655'!$Z$2:$Z$23</c:f>
              <c:numCache>
                <c:formatCode>General</c:formatCode>
                <c:ptCount val="22"/>
                <c:pt idx="0">
                  <c:v>48.6</c:v>
                </c:pt>
                <c:pt idx="1">
                  <c:v>57.6</c:v>
                </c:pt>
                <c:pt idx="2">
                  <c:v>18</c:v>
                </c:pt>
                <c:pt idx="3">
                  <c:v>18</c:v>
                </c:pt>
                <c:pt idx="4">
                  <c:v>45</c:v>
                </c:pt>
                <c:pt idx="5">
                  <c:v>27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0</c:v>
                </c:pt>
                <c:pt idx="11">
                  <c:v>18</c:v>
                </c:pt>
                <c:pt idx="12">
                  <c:v>27</c:v>
                </c:pt>
                <c:pt idx="13">
                  <c:v>27</c:v>
                </c:pt>
                <c:pt idx="14">
                  <c:v>54</c:v>
                </c:pt>
                <c:pt idx="15">
                  <c:v>45</c:v>
                </c:pt>
                <c:pt idx="16">
                  <c:v>27</c:v>
                </c:pt>
                <c:pt idx="17">
                  <c:v>45</c:v>
                </c:pt>
                <c:pt idx="18">
                  <c:v>55.8</c:v>
                </c:pt>
                <c:pt idx="19">
                  <c:v>55.8</c:v>
                </c:pt>
                <c:pt idx="20">
                  <c:v>55.8</c:v>
                </c:pt>
                <c:pt idx="21">
                  <c:v>46.8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FF-41D4-8A00-497A7C3B6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4863455"/>
        <c:axId val="1224855775"/>
      </c:lineChart>
      <c:lineChart>
        <c:grouping val="standard"/>
        <c:varyColors val="0"/>
        <c:ser>
          <c:idx val="2"/>
          <c:order val="2"/>
          <c:tx>
            <c:strRef>
              <c:f>'B36 PB1655'!$AA$1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'B36 PB1655'!$X$2:$X$23</c:f>
              <c:strCache>
                <c:ptCount val="22"/>
                <c:pt idx="0">
                  <c:v>9:30 a 10:29</c:v>
                </c:pt>
                <c:pt idx="1">
                  <c:v>10:00 a 10:59</c:v>
                </c:pt>
                <c:pt idx="2">
                  <c:v>10:30 a 11:29</c:v>
                </c:pt>
                <c:pt idx="3">
                  <c:v>11:00 a 11:59</c:v>
                </c:pt>
                <c:pt idx="4">
                  <c:v>11:30 a 12:29</c:v>
                </c:pt>
                <c:pt idx="5">
                  <c:v>12:00 a 12:59</c:v>
                </c:pt>
                <c:pt idx="6">
                  <c:v>12:30 a 13:29</c:v>
                </c:pt>
                <c:pt idx="7">
                  <c:v>13:00 a 13:59</c:v>
                </c:pt>
                <c:pt idx="8">
                  <c:v>13:30 a 14:29</c:v>
                </c:pt>
                <c:pt idx="9">
                  <c:v>14:00 a 14:59</c:v>
                </c:pt>
                <c:pt idx="10">
                  <c:v>14:30 a 15:29</c:v>
                </c:pt>
                <c:pt idx="11">
                  <c:v>15:00 a 15:59</c:v>
                </c:pt>
                <c:pt idx="12">
                  <c:v>15:30 a 16:29</c:v>
                </c:pt>
                <c:pt idx="13">
                  <c:v>16:00 a 16:59</c:v>
                </c:pt>
                <c:pt idx="14">
                  <c:v>16:30 a 17:29</c:v>
                </c:pt>
                <c:pt idx="15">
                  <c:v>17:00 a 17:59</c:v>
                </c:pt>
                <c:pt idx="16">
                  <c:v>17:30 a 18:30</c:v>
                </c:pt>
                <c:pt idx="17">
                  <c:v>18:00 a 18:59</c:v>
                </c:pt>
                <c:pt idx="18">
                  <c:v>18:30 a 19:29</c:v>
                </c:pt>
                <c:pt idx="19">
                  <c:v>19:00 a 19:59</c:v>
                </c:pt>
                <c:pt idx="20">
                  <c:v>19:30 a 20:29</c:v>
                </c:pt>
                <c:pt idx="21">
                  <c:v>20:00 a 20:59</c:v>
                </c:pt>
              </c:strCache>
            </c:strRef>
          </c:cat>
          <c:val>
            <c:numRef>
              <c:f>'B36 PB1655'!$AA$2:$AA$23</c:f>
              <c:numCache>
                <c:formatCode>0%</c:formatCode>
                <c:ptCount val="22"/>
                <c:pt idx="0">
                  <c:v>0.18</c:v>
                </c:pt>
                <c:pt idx="1">
                  <c:v>0.16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6.6666666666666666E-2</c:v>
                </c:pt>
                <c:pt idx="7">
                  <c:v>6.6666666666666666E-2</c:v>
                </c:pt>
                <c:pt idx="8">
                  <c:v>0.1</c:v>
                </c:pt>
                <c:pt idx="9">
                  <c:v>6.6666666666666666E-2</c:v>
                </c:pt>
                <c:pt idx="10">
                  <c:v>0</c:v>
                </c:pt>
                <c:pt idx="11">
                  <c:v>0.05</c:v>
                </c:pt>
                <c:pt idx="12">
                  <c:v>7.4999999999999997E-2</c:v>
                </c:pt>
                <c:pt idx="13">
                  <c:v>0.1</c:v>
                </c:pt>
                <c:pt idx="14">
                  <c:v>0.1</c:v>
                </c:pt>
                <c:pt idx="15">
                  <c:v>8.3333333333333329E-2</c:v>
                </c:pt>
                <c:pt idx="16">
                  <c:v>7.4999999999999997E-2</c:v>
                </c:pt>
                <c:pt idx="17">
                  <c:v>0.1</c:v>
                </c:pt>
                <c:pt idx="18">
                  <c:v>0.124</c:v>
                </c:pt>
                <c:pt idx="19">
                  <c:v>0.124</c:v>
                </c:pt>
                <c:pt idx="20">
                  <c:v>0.124</c:v>
                </c:pt>
                <c:pt idx="21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FF-41D4-8A00-497A7C3B6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1714543"/>
        <c:axId val="1161719343"/>
      </c:lineChart>
      <c:catAx>
        <c:axId val="1224863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55775"/>
        <c:crosses val="autoZero"/>
        <c:auto val="1"/>
        <c:lblAlgn val="ctr"/>
        <c:lblOffset val="100"/>
        <c:noMultiLvlLbl val="0"/>
      </c:catAx>
      <c:valAx>
        <c:axId val="1224855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63455"/>
        <c:crosses val="autoZero"/>
        <c:crossBetween val="between"/>
      </c:valAx>
      <c:valAx>
        <c:axId val="1161719343"/>
        <c:scaling>
          <c:orientation val="minMax"/>
          <c:max val="1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1714543"/>
        <c:crosses val="max"/>
        <c:crossBetween val="between"/>
      </c:valAx>
      <c:catAx>
        <c:axId val="116171454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617193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178174</xdr:colOff>
      <xdr:row>25</xdr:row>
      <xdr:rowOff>142850</xdr:rowOff>
    </xdr:from>
    <xdr:to>
      <xdr:col>20</xdr:col>
      <xdr:colOff>181722</xdr:colOff>
      <xdr:row>47</xdr:row>
      <xdr:rowOff>136071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160884</xdr:colOff>
      <xdr:row>25</xdr:row>
      <xdr:rowOff>164887</xdr:rowOff>
    </xdr:from>
    <xdr:to>
      <xdr:col>28</xdr:col>
      <xdr:colOff>571500</xdr:colOff>
      <xdr:row>47</xdr:row>
      <xdr:rowOff>40821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595A45F-63FB-4F70-95F8-2457D0BF9F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69DC0-EE9E-4404-8595-1956D72A2B24}">
  <sheetPr>
    <pageSetUpPr fitToPage="1"/>
  </sheetPr>
  <dimension ref="A1:AA65"/>
  <sheetViews>
    <sheetView tabSelected="1" topLeftCell="B1" zoomScale="70" zoomScaleNormal="70" workbookViewId="0">
      <selection activeCell="L51" sqref="L51"/>
    </sheetView>
  </sheetViews>
  <sheetFormatPr baseColWidth="10" defaultColWidth="11.453125" defaultRowHeight="14.5" x14ac:dyDescent="0.35"/>
  <cols>
    <col min="1" max="1" width="3.453125" bestFit="1" customWidth="1"/>
    <col min="2" max="2" width="26.1796875" bestFit="1" customWidth="1"/>
    <col min="3" max="3" width="13.1796875" bestFit="1" customWidth="1"/>
    <col min="4" max="4" width="9.54296875" bestFit="1" customWidth="1"/>
    <col min="5" max="5" width="9.81640625" bestFit="1" customWidth="1"/>
    <col min="6" max="6" width="7.81640625" bestFit="1" customWidth="1"/>
    <col min="7" max="7" width="7.81640625" customWidth="1"/>
    <col min="8" max="8" width="9.453125" bestFit="1" customWidth="1"/>
    <col min="9" max="9" width="10.453125" customWidth="1"/>
    <col min="10" max="12" width="15.54296875" customWidth="1"/>
    <col min="13" max="13" width="4.453125" customWidth="1"/>
    <col min="14" max="14" width="6.453125" bestFit="1" customWidth="1"/>
    <col min="15" max="15" width="14" bestFit="1" customWidth="1"/>
    <col min="16" max="16" width="14.453125" style="6" bestFit="1" customWidth="1"/>
    <col min="17" max="17" width="12" style="6" bestFit="1" customWidth="1"/>
    <col min="18" max="18" width="12" style="6" customWidth="1"/>
    <col min="19" max="19" width="11.453125" style="6"/>
    <col min="21" max="22" width="6.54296875" customWidth="1"/>
    <col min="23" max="23" width="11.81640625" bestFit="1" customWidth="1"/>
    <col min="24" max="24" width="14.453125" bestFit="1" customWidth="1"/>
  </cols>
  <sheetData>
    <row r="1" spans="1:27" ht="15.5" x14ac:dyDescent="0.35">
      <c r="A1" s="5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8" t="s">
        <v>8</v>
      </c>
      <c r="K1" s="8" t="s">
        <v>9</v>
      </c>
      <c r="L1" s="8" t="s">
        <v>10</v>
      </c>
      <c r="O1" s="11" t="s">
        <v>11</v>
      </c>
      <c r="P1" s="11" t="s">
        <v>12</v>
      </c>
      <c r="Q1" s="11" t="s">
        <v>13</v>
      </c>
      <c r="R1" s="12">
        <v>1</v>
      </c>
      <c r="S1" s="11" t="s">
        <v>14</v>
      </c>
      <c r="T1" s="11" t="s">
        <v>15</v>
      </c>
      <c r="X1" s="15" t="s">
        <v>11</v>
      </c>
      <c r="Y1" s="15" t="s">
        <v>12</v>
      </c>
      <c r="Z1" s="15" t="s">
        <v>13</v>
      </c>
      <c r="AA1" s="15" t="s">
        <v>15</v>
      </c>
    </row>
    <row r="2" spans="1:27" x14ac:dyDescent="0.35">
      <c r="A2" s="5">
        <v>1</v>
      </c>
      <c r="B2" s="3" t="s">
        <v>58</v>
      </c>
      <c r="C2" s="4">
        <v>45956</v>
      </c>
      <c r="D2" s="3" t="s">
        <v>59</v>
      </c>
      <c r="E2" s="3">
        <v>2</v>
      </c>
      <c r="F2" s="19">
        <v>0.41319444444444442</v>
      </c>
      <c r="G2" s="2">
        <f t="shared" ref="G2:G38" si="0">FLOOR(F2,"00:30")</f>
        <v>0.39583333333333331</v>
      </c>
      <c r="H2" s="3" t="s">
        <v>60</v>
      </c>
      <c r="I2" s="6" t="s">
        <v>20</v>
      </c>
      <c r="J2" s="3">
        <f>VLOOKUP(E2,Hoja1!E:F,2,FALSE)</f>
        <v>90</v>
      </c>
      <c r="K2" s="20">
        <f>VLOOKUP(I2,Hoja1!A:C,3,FALSE)</f>
        <v>9</v>
      </c>
      <c r="L2" s="9">
        <f>K2/J2</f>
        <v>0.1</v>
      </c>
      <c r="N2" s="18">
        <v>0.39583333333333298</v>
      </c>
      <c r="O2" s="3" t="s">
        <v>43</v>
      </c>
      <c r="P2" s="14">
        <f t="shared" ref="P2:P24" si="1">SUMIF(G:G,N2,J:J)</f>
        <v>90</v>
      </c>
      <c r="Q2" s="14">
        <f t="shared" ref="Q2:Q24" si="2">SUMIF(G:G,N2,K:K)</f>
        <v>9</v>
      </c>
      <c r="R2" s="9">
        <v>1</v>
      </c>
      <c r="S2" s="10">
        <v>0.85</v>
      </c>
      <c r="T2" s="10">
        <f>Q2/P2</f>
        <v>0.1</v>
      </c>
      <c r="V2" s="18">
        <v>0.39583333333333298</v>
      </c>
      <c r="W2" s="18">
        <v>0.41666666666666702</v>
      </c>
      <c r="X2" s="3" t="s">
        <v>80</v>
      </c>
      <c r="Y2" s="16">
        <f>SUM(SUMIF($G$1:$G$100,W2,$J$1:$J$100),SUMIF($G$1:$G$100,V2,$J$1:$J$100))</f>
        <v>270</v>
      </c>
      <c r="Z2" s="16">
        <f>SUM(SUMIF($G$1:$G$100,W2,$K$1:$K$100),SUMIF($G$1:$G$100,V2,$K$1:$K100))</f>
        <v>48.6</v>
      </c>
      <c r="AA2" s="17">
        <f>Z2/Y2</f>
        <v>0.18</v>
      </c>
    </row>
    <row r="3" spans="1:27" x14ac:dyDescent="0.35">
      <c r="A3" s="5">
        <v>2</v>
      </c>
      <c r="B3" s="3" t="s">
        <v>58</v>
      </c>
      <c r="C3" s="4">
        <v>45956</v>
      </c>
      <c r="D3" s="3" t="s">
        <v>59</v>
      </c>
      <c r="E3" s="3">
        <v>2</v>
      </c>
      <c r="F3" s="19">
        <v>0.4236111111111111</v>
      </c>
      <c r="G3" s="2">
        <f t="shared" si="0"/>
        <v>0.41666666666666663</v>
      </c>
      <c r="H3" s="3" t="s">
        <v>42</v>
      </c>
      <c r="I3" s="3" t="s">
        <v>22</v>
      </c>
      <c r="J3" s="3">
        <f>VLOOKUP(E3,Hoja1!E:F,2,FALSE)</f>
        <v>90</v>
      </c>
      <c r="K3" s="20">
        <f>VLOOKUP(I3,Hoja1!A:C,3,FALSE)</f>
        <v>19.8</v>
      </c>
      <c r="L3" s="9">
        <f t="shared" ref="L3:L4" si="3">K3/J3</f>
        <v>0.22</v>
      </c>
      <c r="N3" s="18">
        <v>0.41666666666666702</v>
      </c>
      <c r="O3" s="3" t="s">
        <v>44</v>
      </c>
      <c r="P3" s="14">
        <f t="shared" si="1"/>
        <v>180</v>
      </c>
      <c r="Q3" s="14">
        <f t="shared" si="2"/>
        <v>39.6</v>
      </c>
      <c r="R3" s="9">
        <v>1</v>
      </c>
      <c r="S3" s="10">
        <v>0.85</v>
      </c>
      <c r="T3" s="10">
        <f>Q3/P3</f>
        <v>0.22</v>
      </c>
      <c r="V3" s="18">
        <v>0.41666666666666702</v>
      </c>
      <c r="W3" s="18">
        <v>0.4375</v>
      </c>
      <c r="X3" s="3" t="s">
        <v>81</v>
      </c>
      <c r="Y3" s="16">
        <f t="shared" ref="Y3:Y9" si="4">SUM(SUMIF($G$1:$G$100,W3,$J$1:$J$100),SUMIF($G$1:$G$100,V3,$J$1:$J$100))</f>
        <v>360</v>
      </c>
      <c r="Z3" s="16">
        <f>SUM(SUMIF($G$1:$G$100,W3,$K$1:$K$100),SUMIF($G$1:$G$100,V3,$K$1:$K101))</f>
        <v>57.6</v>
      </c>
      <c r="AA3" s="17">
        <f t="shared" ref="AA3:AA4" si="5">Z3/Y3</f>
        <v>0.16</v>
      </c>
    </row>
    <row r="4" spans="1:27" x14ac:dyDescent="0.35">
      <c r="A4" s="5">
        <v>3</v>
      </c>
      <c r="B4" s="3" t="s">
        <v>58</v>
      </c>
      <c r="C4" s="4">
        <v>45956</v>
      </c>
      <c r="D4" s="3" t="s">
        <v>59</v>
      </c>
      <c r="E4" s="3">
        <v>2</v>
      </c>
      <c r="F4" s="19">
        <v>0.43611111111111112</v>
      </c>
      <c r="G4" s="2">
        <f t="shared" si="0"/>
        <v>0.41666666666666663</v>
      </c>
      <c r="H4" s="3" t="s">
        <v>61</v>
      </c>
      <c r="I4" s="3" t="s">
        <v>22</v>
      </c>
      <c r="J4" s="3">
        <f>VLOOKUP(E4,Hoja1!E:F,2,FALSE)</f>
        <v>90</v>
      </c>
      <c r="K4" s="20">
        <f>VLOOKUP(I4,Hoja1!A:C,3,FALSE)</f>
        <v>19.8</v>
      </c>
      <c r="L4" s="9">
        <f t="shared" si="3"/>
        <v>0.22</v>
      </c>
      <c r="N4" s="18">
        <v>0.4375</v>
      </c>
      <c r="O4" s="9" t="s">
        <v>45</v>
      </c>
      <c r="P4" s="14">
        <f t="shared" si="1"/>
        <v>180</v>
      </c>
      <c r="Q4" s="14">
        <f t="shared" si="2"/>
        <v>18</v>
      </c>
      <c r="R4" s="9">
        <v>1</v>
      </c>
      <c r="S4" s="10">
        <v>0.85</v>
      </c>
      <c r="T4" s="10">
        <f t="shared" ref="T4:T8" si="6">Q4/P4</f>
        <v>0.1</v>
      </c>
      <c r="V4" s="18">
        <v>0.4375</v>
      </c>
      <c r="W4" s="18">
        <v>0.45833333333333398</v>
      </c>
      <c r="X4" s="3" t="s">
        <v>88</v>
      </c>
      <c r="Y4" s="16">
        <f t="shared" si="4"/>
        <v>180</v>
      </c>
      <c r="Z4" s="16">
        <f>SUM(SUMIF($G$1:$G$100,W4,$K$1:$K$100),SUMIF($G$1:$G$100,V4,$K$1:$K102))</f>
        <v>18</v>
      </c>
      <c r="AA4" s="17">
        <f t="shared" si="5"/>
        <v>0.1</v>
      </c>
    </row>
    <row r="5" spans="1:27" x14ac:dyDescent="0.35">
      <c r="A5" s="5">
        <v>4</v>
      </c>
      <c r="B5" s="3" t="s">
        <v>58</v>
      </c>
      <c r="C5" s="4">
        <v>45956</v>
      </c>
      <c r="D5" s="3" t="s">
        <v>59</v>
      </c>
      <c r="E5" s="3">
        <v>2</v>
      </c>
      <c r="F5" s="19">
        <v>0.44236111111111109</v>
      </c>
      <c r="G5" s="2">
        <f t="shared" si="0"/>
        <v>0.4375</v>
      </c>
      <c r="H5" s="3" t="s">
        <v>62</v>
      </c>
      <c r="I5" s="3" t="s">
        <v>20</v>
      </c>
      <c r="J5" s="3">
        <f>VLOOKUP(E5,Hoja1!E:F,2,FALSE)</f>
        <v>90</v>
      </c>
      <c r="K5" s="20">
        <f>VLOOKUP(I5,Hoja1!A:C,3,FALSE)</f>
        <v>9</v>
      </c>
      <c r="L5" s="9">
        <f t="shared" ref="L5:L21" si="7">K5/J5</f>
        <v>0.1</v>
      </c>
      <c r="N5" s="18">
        <v>0.45833333333333331</v>
      </c>
      <c r="O5" s="9" t="s">
        <v>46</v>
      </c>
      <c r="P5" s="14">
        <f t="shared" si="1"/>
        <v>270</v>
      </c>
      <c r="Q5" s="14">
        <f t="shared" si="2"/>
        <v>18</v>
      </c>
      <c r="R5" s="9">
        <v>1</v>
      </c>
      <c r="S5" s="10">
        <v>0.85</v>
      </c>
      <c r="T5" s="10">
        <f t="shared" si="6"/>
        <v>6.6666666666666666E-2</v>
      </c>
      <c r="V5" s="18">
        <v>0.45833333333333398</v>
      </c>
      <c r="W5" s="18">
        <v>0.47916666666666702</v>
      </c>
      <c r="X5" s="3" t="s">
        <v>82</v>
      </c>
      <c r="Y5" s="16">
        <f t="shared" si="4"/>
        <v>180</v>
      </c>
      <c r="Z5" s="16">
        <f>SUM(SUMIF($G$1:$G$100,W5,$K$1:$K$100),SUMIF($G$1:$G$100,V5,$K$1:$K103))</f>
        <v>18</v>
      </c>
      <c r="AA5" s="17">
        <f>Z5/Y5</f>
        <v>0.1</v>
      </c>
    </row>
    <row r="6" spans="1:27" x14ac:dyDescent="0.35">
      <c r="A6" s="5">
        <v>5</v>
      </c>
      <c r="B6" s="3" t="s">
        <v>58</v>
      </c>
      <c r="C6" s="4">
        <v>45956</v>
      </c>
      <c r="D6" s="3" t="s">
        <v>59</v>
      </c>
      <c r="E6" s="3">
        <v>2</v>
      </c>
      <c r="F6" s="19">
        <v>0.45347222222222222</v>
      </c>
      <c r="G6" s="2">
        <f t="shared" si="0"/>
        <v>0.4375</v>
      </c>
      <c r="H6" s="3" t="s">
        <v>63</v>
      </c>
      <c r="I6" s="3" t="s">
        <v>20</v>
      </c>
      <c r="J6" s="3">
        <f>VLOOKUP(E6,Hoja1!E:F,2,FALSE)</f>
        <v>90</v>
      </c>
      <c r="K6" s="20">
        <f>VLOOKUP(I6,Hoja1!A:C,3,FALSE)</f>
        <v>9</v>
      </c>
      <c r="L6" s="9">
        <f t="shared" si="7"/>
        <v>0.1</v>
      </c>
      <c r="N6" s="18">
        <v>0.47916666666666702</v>
      </c>
      <c r="O6" s="9" t="s">
        <v>47</v>
      </c>
      <c r="P6" s="14">
        <f t="shared" si="1"/>
        <v>180</v>
      </c>
      <c r="Q6" s="14">
        <f t="shared" si="2"/>
        <v>18</v>
      </c>
      <c r="R6" s="9">
        <v>1</v>
      </c>
      <c r="S6" s="10">
        <v>0.85</v>
      </c>
      <c r="T6" s="10">
        <f t="shared" si="6"/>
        <v>0.1</v>
      </c>
      <c r="V6" s="18">
        <v>0.47916666666666702</v>
      </c>
      <c r="W6" s="18">
        <v>0.5</v>
      </c>
      <c r="X6" s="3" t="s">
        <v>89</v>
      </c>
      <c r="Y6" s="16">
        <f t="shared" si="4"/>
        <v>450</v>
      </c>
      <c r="Z6" s="16">
        <f>SUM(SUMIF($G$1:$G$100,W6,$K$1:$K$100),SUMIF($G$1:$G$100,V6,$K$1:$K104))</f>
        <v>45</v>
      </c>
      <c r="AA6" s="17">
        <f t="shared" ref="AA6:AA23" si="8">Z6/Y6</f>
        <v>0.1</v>
      </c>
    </row>
    <row r="7" spans="1:27" x14ac:dyDescent="0.35">
      <c r="A7" s="5">
        <v>6</v>
      </c>
      <c r="B7" s="3" t="s">
        <v>58</v>
      </c>
      <c r="C7" s="4">
        <v>45956</v>
      </c>
      <c r="D7" s="3" t="s">
        <v>59</v>
      </c>
      <c r="E7" s="3">
        <v>2</v>
      </c>
      <c r="F7" s="19">
        <v>0.46111111111111114</v>
      </c>
      <c r="G7" s="2">
        <f t="shared" si="0"/>
        <v>0.45833333333333331</v>
      </c>
      <c r="H7" s="3" t="s">
        <v>60</v>
      </c>
      <c r="I7" s="3" t="s">
        <v>20</v>
      </c>
      <c r="J7" s="3">
        <f>VLOOKUP(E7,Hoja1!E:F,2,FALSE)</f>
        <v>90</v>
      </c>
      <c r="K7" s="20">
        <f>VLOOKUP(I7,Hoja1!A:C,3,FALSE)</f>
        <v>9</v>
      </c>
      <c r="L7" s="9">
        <f t="shared" si="7"/>
        <v>0.1</v>
      </c>
      <c r="N7" s="18">
        <v>0.5</v>
      </c>
      <c r="O7" s="9" t="s">
        <v>48</v>
      </c>
      <c r="P7" s="14">
        <f t="shared" si="1"/>
        <v>270</v>
      </c>
      <c r="Q7" s="14">
        <f t="shared" si="2"/>
        <v>27</v>
      </c>
      <c r="R7" s="9">
        <v>1</v>
      </c>
      <c r="S7" s="10">
        <v>0.85</v>
      </c>
      <c r="T7" s="10">
        <f t="shared" si="6"/>
        <v>0.1</v>
      </c>
      <c r="V7" s="18">
        <v>0.5</v>
      </c>
      <c r="W7" s="18">
        <v>0.52083333333333404</v>
      </c>
      <c r="X7" s="24" t="s">
        <v>83</v>
      </c>
      <c r="Y7" s="16">
        <f t="shared" si="4"/>
        <v>270</v>
      </c>
      <c r="Z7" s="16">
        <f>SUM(SUMIF($G$1:$G$100,W7,$K$1:$K$100),SUMIF($G$1:$G$100,V7,$K$1:$K105))</f>
        <v>27</v>
      </c>
      <c r="AA7" s="17">
        <f t="shared" si="8"/>
        <v>0.1</v>
      </c>
    </row>
    <row r="8" spans="1:27" x14ac:dyDescent="0.35">
      <c r="A8" s="5">
        <v>7</v>
      </c>
      <c r="B8" s="3" t="s">
        <v>58</v>
      </c>
      <c r="C8" s="4">
        <v>45956</v>
      </c>
      <c r="D8" s="3" t="s">
        <v>59</v>
      </c>
      <c r="E8" s="3">
        <v>2</v>
      </c>
      <c r="F8" s="19">
        <v>0.47638888888888886</v>
      </c>
      <c r="G8" s="2">
        <f t="shared" si="0"/>
        <v>0.45833333333333331</v>
      </c>
      <c r="H8" s="3" t="s">
        <v>61</v>
      </c>
      <c r="I8" s="3">
        <v>0</v>
      </c>
      <c r="J8" s="3">
        <f>VLOOKUP(E8,Hoja1!E:F,2,FALSE)</f>
        <v>90</v>
      </c>
      <c r="K8" s="20">
        <f>VLOOKUP(I8,Hoja1!A:C,3,FALSE)</f>
        <v>0</v>
      </c>
      <c r="L8" s="9">
        <f t="shared" si="7"/>
        <v>0</v>
      </c>
      <c r="N8" s="18">
        <v>0.52083333333333337</v>
      </c>
      <c r="O8" s="3" t="s">
        <v>49</v>
      </c>
      <c r="P8" s="14">
        <f t="shared" si="1"/>
        <v>180</v>
      </c>
      <c r="Q8" s="14">
        <f t="shared" si="2"/>
        <v>18</v>
      </c>
      <c r="R8" s="9">
        <v>1</v>
      </c>
      <c r="S8" s="10">
        <v>0.85</v>
      </c>
      <c r="T8" s="10">
        <f t="shared" si="6"/>
        <v>0.1</v>
      </c>
      <c r="V8" s="18">
        <v>0.52083333333333404</v>
      </c>
      <c r="W8" s="18">
        <v>0.54166666666666696</v>
      </c>
      <c r="X8" s="24" t="s">
        <v>90</v>
      </c>
      <c r="Y8" s="16">
        <f t="shared" si="4"/>
        <v>270</v>
      </c>
      <c r="Z8" s="16">
        <f>SUM(SUMIF($G$1:$G$100,W8,$K$1:$K$100),SUMIF($G$1:$G$100,V8,$K$1:$K106))</f>
        <v>18</v>
      </c>
      <c r="AA8" s="17">
        <f t="shared" si="8"/>
        <v>6.6666666666666666E-2</v>
      </c>
    </row>
    <row r="9" spans="1:27" x14ac:dyDescent="0.35">
      <c r="A9" s="5">
        <v>8</v>
      </c>
      <c r="B9" s="3" t="s">
        <v>58</v>
      </c>
      <c r="C9" s="4">
        <v>45956</v>
      </c>
      <c r="D9" s="3" t="s">
        <v>59</v>
      </c>
      <c r="E9" s="3">
        <v>2</v>
      </c>
      <c r="F9" s="19">
        <v>0.47708333333333336</v>
      </c>
      <c r="G9" s="2">
        <f t="shared" si="0"/>
        <v>0.45833333333333331</v>
      </c>
      <c r="H9" s="3" t="s">
        <v>42</v>
      </c>
      <c r="I9" s="3" t="s">
        <v>20</v>
      </c>
      <c r="J9" s="3">
        <f>VLOOKUP(E9,Hoja1!E:F,2,FALSE)</f>
        <v>90</v>
      </c>
      <c r="K9" s="20">
        <f>VLOOKUP(I9,Hoja1!A:C,3,FALSE)</f>
        <v>9</v>
      </c>
      <c r="L9" s="9">
        <f t="shared" si="7"/>
        <v>0.1</v>
      </c>
      <c r="N9" s="18">
        <v>0.54166666666666696</v>
      </c>
      <c r="O9" s="3" t="s">
        <v>50</v>
      </c>
      <c r="P9" s="14">
        <f t="shared" si="1"/>
        <v>270</v>
      </c>
      <c r="Q9" s="14">
        <f t="shared" si="2"/>
        <v>18</v>
      </c>
      <c r="R9" s="9">
        <v>1</v>
      </c>
      <c r="S9" s="10">
        <v>0.85</v>
      </c>
      <c r="T9" s="10">
        <f t="shared" ref="T9:T24" si="9">Q9/P9</f>
        <v>6.6666666666666666E-2</v>
      </c>
      <c r="V9" s="18">
        <v>0.54166666666666696</v>
      </c>
      <c r="W9" s="18">
        <v>0.5625</v>
      </c>
      <c r="X9" s="24" t="s">
        <v>84</v>
      </c>
      <c r="Y9" s="16">
        <f t="shared" si="4"/>
        <v>270</v>
      </c>
      <c r="Z9" s="16">
        <f>SUM(SUMIF($G$1:$G$100,W9,$K$1:$K$100),SUMIF($G$1:$G$100,V9,$K$1:$K107))</f>
        <v>18</v>
      </c>
      <c r="AA9" s="17">
        <f t="shared" si="8"/>
        <v>6.6666666666666666E-2</v>
      </c>
    </row>
    <row r="10" spans="1:27" x14ac:dyDescent="0.35">
      <c r="A10" s="5">
        <v>9</v>
      </c>
      <c r="B10" s="3" t="s">
        <v>58</v>
      </c>
      <c r="C10" s="4">
        <v>45956</v>
      </c>
      <c r="D10" s="3" t="s">
        <v>59</v>
      </c>
      <c r="E10" s="3">
        <v>2</v>
      </c>
      <c r="F10" s="19">
        <v>0.49027777777777776</v>
      </c>
      <c r="G10" s="2">
        <f t="shared" si="0"/>
        <v>0.47916666666666663</v>
      </c>
      <c r="H10" s="3" t="s">
        <v>62</v>
      </c>
      <c r="I10" s="3" t="s">
        <v>20</v>
      </c>
      <c r="J10" s="3">
        <f>VLOOKUP(E10,Hoja1!E:F,2,FALSE)</f>
        <v>90</v>
      </c>
      <c r="K10" s="20">
        <f>VLOOKUP(I10,Hoja1!A:C,3,FALSE)</f>
        <v>9</v>
      </c>
      <c r="L10" s="9">
        <f t="shared" si="7"/>
        <v>0.1</v>
      </c>
      <c r="N10" s="18">
        <v>0.5625</v>
      </c>
      <c r="O10" s="3" t="s">
        <v>51</v>
      </c>
      <c r="P10" s="14">
        <f t="shared" si="1"/>
        <v>0</v>
      </c>
      <c r="Q10" s="14">
        <f t="shared" si="2"/>
        <v>0</v>
      </c>
      <c r="R10" s="9">
        <v>1</v>
      </c>
      <c r="S10" s="10">
        <v>0.85</v>
      </c>
      <c r="T10" s="10" t="e">
        <f t="shared" si="9"/>
        <v>#DIV/0!</v>
      </c>
      <c r="V10" s="18">
        <v>0.5625</v>
      </c>
      <c r="W10" s="18">
        <v>0.58333333333333304</v>
      </c>
      <c r="X10" s="24" t="s">
        <v>91</v>
      </c>
      <c r="Y10" s="16">
        <f t="shared" ref="Y10:Y23" si="10">SUM(SUMIF($G$1:$G$100,W10,$J$1:$J$100),SUMIF($G$1:$G$100,V10,$J$1:$J$100))</f>
        <v>180</v>
      </c>
      <c r="Z10" s="16">
        <f>SUM(SUMIF($G$1:$G$100,W10,$K$1:$K$100),SUMIF($G$1:$G$100,V10,$K$1:$K108))</f>
        <v>18</v>
      </c>
      <c r="AA10" s="17">
        <f t="shared" si="8"/>
        <v>0.1</v>
      </c>
    </row>
    <row r="11" spans="1:27" x14ac:dyDescent="0.35">
      <c r="A11" s="5">
        <v>10</v>
      </c>
      <c r="B11" s="3" t="s">
        <v>58</v>
      </c>
      <c r="C11" s="4">
        <v>45956</v>
      </c>
      <c r="D11" s="3" t="s">
        <v>59</v>
      </c>
      <c r="E11" s="3">
        <v>2</v>
      </c>
      <c r="F11" s="19">
        <v>0.49861111111111112</v>
      </c>
      <c r="G11" s="2">
        <f t="shared" si="0"/>
        <v>0.47916666666666663</v>
      </c>
      <c r="H11" s="3" t="s">
        <v>64</v>
      </c>
      <c r="I11" s="3" t="s">
        <v>20</v>
      </c>
      <c r="J11" s="3">
        <f>VLOOKUP(E11,Hoja1!E:F,2,FALSE)</f>
        <v>90</v>
      </c>
      <c r="K11" s="20">
        <f>VLOOKUP(I11,Hoja1!A:C,3,FALSE)</f>
        <v>9</v>
      </c>
      <c r="L11" s="9">
        <f t="shared" si="7"/>
        <v>0.1</v>
      </c>
      <c r="N11" s="18">
        <v>0.58333333333333304</v>
      </c>
      <c r="O11" s="3" t="s">
        <v>52</v>
      </c>
      <c r="P11" s="14">
        <f t="shared" si="1"/>
        <v>180</v>
      </c>
      <c r="Q11" s="14">
        <f t="shared" si="2"/>
        <v>18</v>
      </c>
      <c r="R11" s="9">
        <v>1</v>
      </c>
      <c r="S11" s="10">
        <v>0.85</v>
      </c>
      <c r="T11" s="10">
        <f t="shared" si="9"/>
        <v>0.1</v>
      </c>
      <c r="V11" s="18">
        <v>0.58333333333333304</v>
      </c>
      <c r="W11" s="18">
        <v>0.60416666666666696</v>
      </c>
      <c r="X11" s="24" t="s">
        <v>85</v>
      </c>
      <c r="Y11" s="16">
        <f t="shared" si="10"/>
        <v>270</v>
      </c>
      <c r="Z11" s="16">
        <f>SUM(SUMIF($G$1:$G$100,W11,$K$1:$K$100),SUMIF($G$1:$G$100,V11,$K$1:$K109))</f>
        <v>18</v>
      </c>
      <c r="AA11" s="17">
        <f t="shared" si="8"/>
        <v>6.6666666666666666E-2</v>
      </c>
    </row>
    <row r="12" spans="1:27" x14ac:dyDescent="0.35">
      <c r="A12" s="5">
        <v>11</v>
      </c>
      <c r="B12" s="3" t="s">
        <v>58</v>
      </c>
      <c r="C12" s="4">
        <v>45956</v>
      </c>
      <c r="D12" s="3" t="s">
        <v>59</v>
      </c>
      <c r="E12" s="3">
        <v>2</v>
      </c>
      <c r="F12" s="19">
        <v>0.50416666666666665</v>
      </c>
      <c r="G12" s="2">
        <f t="shared" si="0"/>
        <v>0.5</v>
      </c>
      <c r="H12" s="3" t="s">
        <v>65</v>
      </c>
      <c r="I12" s="3" t="s">
        <v>20</v>
      </c>
      <c r="J12" s="3">
        <f>VLOOKUP(E12,Hoja1!E:F,2,FALSE)</f>
        <v>90</v>
      </c>
      <c r="K12" s="20">
        <f>VLOOKUP(I12,Hoja1!A:C,3,FALSE)</f>
        <v>9</v>
      </c>
      <c r="L12" s="9">
        <f t="shared" si="7"/>
        <v>0.1</v>
      </c>
      <c r="N12" s="18">
        <v>0.60416666666666696</v>
      </c>
      <c r="O12" s="3" t="s">
        <v>53</v>
      </c>
      <c r="P12" s="14">
        <f t="shared" si="1"/>
        <v>90</v>
      </c>
      <c r="Q12" s="14">
        <f t="shared" si="2"/>
        <v>0</v>
      </c>
      <c r="R12" s="9">
        <v>1</v>
      </c>
      <c r="S12" s="10">
        <v>0.85</v>
      </c>
      <c r="T12" s="10">
        <f t="shared" si="9"/>
        <v>0</v>
      </c>
      <c r="V12" s="18">
        <v>0.60416666666666696</v>
      </c>
      <c r="W12" s="18">
        <v>0.625</v>
      </c>
      <c r="X12" s="24" t="s">
        <v>92</v>
      </c>
      <c r="Y12" s="16">
        <f t="shared" si="10"/>
        <v>180</v>
      </c>
      <c r="Z12" s="16">
        <f>SUM(SUMIF($G$1:$G$100,W12,$K$1:$K$100),SUMIF($G$1:$G$100,V12,$K$1:$K110))</f>
        <v>0</v>
      </c>
      <c r="AA12" s="17">
        <f t="shared" si="8"/>
        <v>0</v>
      </c>
    </row>
    <row r="13" spans="1:27" x14ac:dyDescent="0.35">
      <c r="A13" s="5">
        <v>12</v>
      </c>
      <c r="B13" s="3" t="s">
        <v>58</v>
      </c>
      <c r="C13" s="4">
        <v>45956</v>
      </c>
      <c r="D13" s="3" t="s">
        <v>59</v>
      </c>
      <c r="E13" s="3">
        <v>2</v>
      </c>
      <c r="F13" s="19">
        <v>0.51666666666666672</v>
      </c>
      <c r="G13" s="2">
        <f t="shared" si="0"/>
        <v>0.5</v>
      </c>
      <c r="H13" s="3" t="s">
        <v>61</v>
      </c>
      <c r="I13" s="3" t="s">
        <v>20</v>
      </c>
      <c r="J13" s="3">
        <f>VLOOKUP(E13,Hoja1!E:F,2,FALSE)</f>
        <v>90</v>
      </c>
      <c r="K13" s="20">
        <f>VLOOKUP(I13,Hoja1!A:C,3,FALSE)</f>
        <v>9</v>
      </c>
      <c r="L13" s="9">
        <f t="shared" si="7"/>
        <v>0.1</v>
      </c>
      <c r="N13" s="18">
        <v>0.625</v>
      </c>
      <c r="O13" s="3" t="s">
        <v>54</v>
      </c>
      <c r="P13" s="14">
        <f t="shared" si="1"/>
        <v>90</v>
      </c>
      <c r="Q13" s="14">
        <f t="shared" si="2"/>
        <v>0</v>
      </c>
      <c r="R13" s="9">
        <v>1</v>
      </c>
      <c r="S13" s="10">
        <v>0.85</v>
      </c>
      <c r="T13" s="10">
        <f t="shared" si="9"/>
        <v>0</v>
      </c>
      <c r="V13" s="18">
        <v>0.625</v>
      </c>
      <c r="W13" s="18">
        <v>0.64583333333333304</v>
      </c>
      <c r="X13" s="24" t="s">
        <v>86</v>
      </c>
      <c r="Y13" s="16">
        <f t="shared" si="10"/>
        <v>360</v>
      </c>
      <c r="Z13" s="16">
        <f>SUM(SUMIF($G$1:$G$100,W13,$K$1:$K$100),SUMIF($G$1:$G$100,V13,$K$1:$K111))</f>
        <v>18</v>
      </c>
      <c r="AA13" s="17">
        <f t="shared" si="8"/>
        <v>0.05</v>
      </c>
    </row>
    <row r="14" spans="1:27" x14ac:dyDescent="0.35">
      <c r="A14" s="5">
        <v>13</v>
      </c>
      <c r="B14" s="3" t="s">
        <v>58</v>
      </c>
      <c r="C14" s="4">
        <v>45956</v>
      </c>
      <c r="D14" s="3" t="s">
        <v>59</v>
      </c>
      <c r="E14" s="3">
        <v>2</v>
      </c>
      <c r="F14" s="19">
        <v>0.51666666666666672</v>
      </c>
      <c r="G14" s="2">
        <f t="shared" si="0"/>
        <v>0.5</v>
      </c>
      <c r="H14" s="3" t="s">
        <v>60</v>
      </c>
      <c r="I14" s="3" t="s">
        <v>20</v>
      </c>
      <c r="J14" s="3">
        <f>VLOOKUP(E14,Hoja1!E:F,2,FALSE)</f>
        <v>90</v>
      </c>
      <c r="K14" s="20">
        <f>VLOOKUP(I14,Hoja1!A:C,3,FALSE)</f>
        <v>9</v>
      </c>
      <c r="L14" s="9">
        <f t="shared" si="7"/>
        <v>0.1</v>
      </c>
      <c r="N14" s="18">
        <v>0.64583333333333304</v>
      </c>
      <c r="O14" s="3" t="s">
        <v>55</v>
      </c>
      <c r="P14" s="14">
        <f t="shared" si="1"/>
        <v>270</v>
      </c>
      <c r="Q14" s="14">
        <f t="shared" si="2"/>
        <v>18</v>
      </c>
      <c r="R14" s="9">
        <v>1</v>
      </c>
      <c r="S14" s="10">
        <v>0.85</v>
      </c>
      <c r="T14" s="10">
        <f t="shared" si="9"/>
        <v>6.6666666666666666E-2</v>
      </c>
      <c r="V14" s="18">
        <v>0.64583333333333304</v>
      </c>
      <c r="W14" s="18">
        <v>0.66666666666666696</v>
      </c>
      <c r="X14" s="24" t="s">
        <v>93</v>
      </c>
      <c r="Y14" s="16">
        <f t="shared" si="10"/>
        <v>360</v>
      </c>
      <c r="Z14" s="16">
        <f>SUM(SUMIF($G$1:$G$100,W14,$K$1:$K$100),SUMIF($G$1:$G$100,V14,$K$1:$K112))</f>
        <v>27</v>
      </c>
      <c r="AA14" s="17">
        <f t="shared" si="8"/>
        <v>7.4999999999999997E-2</v>
      </c>
    </row>
    <row r="15" spans="1:27" x14ac:dyDescent="0.35">
      <c r="A15" s="5">
        <v>14</v>
      </c>
      <c r="B15" s="3" t="s">
        <v>58</v>
      </c>
      <c r="C15" s="4">
        <v>45956</v>
      </c>
      <c r="D15" s="3" t="s">
        <v>59</v>
      </c>
      <c r="E15" s="3">
        <v>2</v>
      </c>
      <c r="F15" s="19">
        <v>0.53194444444444444</v>
      </c>
      <c r="G15" s="2">
        <f t="shared" si="0"/>
        <v>0.52083333333333326</v>
      </c>
      <c r="H15" s="3" t="s">
        <v>42</v>
      </c>
      <c r="I15" s="3" t="s">
        <v>20</v>
      </c>
      <c r="J15" s="3">
        <f>VLOOKUP(E15,Hoja1!E:F,2,FALSE)</f>
        <v>90</v>
      </c>
      <c r="K15" s="20">
        <f>VLOOKUP(I15,Hoja1!A:C,3,FALSE)</f>
        <v>9</v>
      </c>
      <c r="L15" s="9">
        <f t="shared" si="7"/>
        <v>0.1</v>
      </c>
      <c r="N15" s="18">
        <v>0.66666666666666696</v>
      </c>
      <c r="O15" s="3" t="s">
        <v>56</v>
      </c>
      <c r="P15" s="14">
        <f t="shared" si="1"/>
        <v>90</v>
      </c>
      <c r="Q15" s="14">
        <f t="shared" si="2"/>
        <v>9</v>
      </c>
      <c r="R15" s="9">
        <v>1</v>
      </c>
      <c r="S15" s="10">
        <v>0.85</v>
      </c>
      <c r="T15" s="10">
        <f t="shared" si="9"/>
        <v>0.1</v>
      </c>
      <c r="V15" s="18">
        <v>0.66666666666666696</v>
      </c>
      <c r="W15" s="18">
        <v>0.6875</v>
      </c>
      <c r="X15" s="24" t="s">
        <v>87</v>
      </c>
      <c r="Y15" s="16">
        <f t="shared" si="10"/>
        <v>270</v>
      </c>
      <c r="Z15" s="16">
        <f>SUM(SUMIF($G$1:$G$100,W15,$K$1:$K$100),SUMIF($G$1:$G$100,V15,$K$1:$K113))</f>
        <v>27</v>
      </c>
      <c r="AA15" s="17">
        <f t="shared" si="8"/>
        <v>0.1</v>
      </c>
    </row>
    <row r="16" spans="1:27" x14ac:dyDescent="0.35">
      <c r="A16" s="5">
        <v>15</v>
      </c>
      <c r="B16" s="3" t="s">
        <v>58</v>
      </c>
      <c r="C16" s="4">
        <v>45956</v>
      </c>
      <c r="D16" s="3" t="s">
        <v>59</v>
      </c>
      <c r="E16" s="3">
        <v>2</v>
      </c>
      <c r="F16" s="19">
        <v>0.53888888888888886</v>
      </c>
      <c r="G16" s="2">
        <f t="shared" si="0"/>
        <v>0.52083333333333326</v>
      </c>
      <c r="H16" s="3" t="s">
        <v>62</v>
      </c>
      <c r="I16" s="3" t="s">
        <v>20</v>
      </c>
      <c r="J16" s="3">
        <f>VLOOKUP(E16,Hoja1!E:F,2,FALSE)</f>
        <v>90</v>
      </c>
      <c r="K16" s="20">
        <f>VLOOKUP(I16,Hoja1!A:C,3,FALSE)</f>
        <v>9</v>
      </c>
      <c r="L16" s="9">
        <f t="shared" si="7"/>
        <v>0.1</v>
      </c>
      <c r="N16" s="18">
        <v>0.6875</v>
      </c>
      <c r="O16" s="25" t="s">
        <v>57</v>
      </c>
      <c r="P16" s="14">
        <f t="shared" si="1"/>
        <v>180</v>
      </c>
      <c r="Q16" s="14">
        <f t="shared" si="2"/>
        <v>18</v>
      </c>
      <c r="R16" s="9">
        <v>1</v>
      </c>
      <c r="S16" s="10">
        <v>0.85</v>
      </c>
      <c r="T16" s="10">
        <f t="shared" si="9"/>
        <v>0.1</v>
      </c>
      <c r="V16" s="18">
        <v>0.6875</v>
      </c>
      <c r="W16" s="18">
        <v>0.70833333333333304</v>
      </c>
      <c r="X16" s="3" t="s">
        <v>94</v>
      </c>
      <c r="Y16" s="16">
        <f t="shared" si="10"/>
        <v>540</v>
      </c>
      <c r="Z16" s="16">
        <f>SUM(SUMIF($G$1:$G$100,W16,$K$1:$K$100),SUMIF($G$1:$G$100,V16,$K$1:$K114))</f>
        <v>54</v>
      </c>
      <c r="AA16" s="17">
        <f t="shared" si="8"/>
        <v>0.1</v>
      </c>
    </row>
    <row r="17" spans="1:27" x14ac:dyDescent="0.35">
      <c r="A17" s="5">
        <v>16</v>
      </c>
      <c r="B17" s="3" t="s">
        <v>58</v>
      </c>
      <c r="C17" s="4">
        <v>45956</v>
      </c>
      <c r="D17" s="3" t="s">
        <v>59</v>
      </c>
      <c r="E17" s="3">
        <v>2</v>
      </c>
      <c r="F17" s="19">
        <v>0.54513888888888884</v>
      </c>
      <c r="G17" s="2">
        <f t="shared" si="0"/>
        <v>0.54166666666666663</v>
      </c>
      <c r="H17" s="3" t="s">
        <v>63</v>
      </c>
      <c r="I17" s="3" t="s">
        <v>20</v>
      </c>
      <c r="J17" s="3">
        <f>VLOOKUP(E17,Hoja1!E:F,2,FALSE)</f>
        <v>90</v>
      </c>
      <c r="K17" s="20">
        <f>VLOOKUP(I17,Hoja1!A:C,3,FALSE)</f>
        <v>9</v>
      </c>
      <c r="L17" s="9">
        <f t="shared" si="7"/>
        <v>0.1</v>
      </c>
      <c r="N17" s="18">
        <v>0.70833333333333304</v>
      </c>
      <c r="O17" s="3" t="s">
        <v>21</v>
      </c>
      <c r="P17" s="14">
        <f t="shared" si="1"/>
        <v>360</v>
      </c>
      <c r="Q17" s="14">
        <f t="shared" si="2"/>
        <v>36</v>
      </c>
      <c r="R17" s="9">
        <v>1</v>
      </c>
      <c r="S17" s="10">
        <v>0.85</v>
      </c>
      <c r="T17" s="10">
        <f t="shared" si="9"/>
        <v>0.1</v>
      </c>
      <c r="V17" s="18">
        <v>0.70833333333333304</v>
      </c>
      <c r="W17" s="18">
        <v>0.72916666666666663</v>
      </c>
      <c r="X17" s="3" t="s">
        <v>33</v>
      </c>
      <c r="Y17" s="16">
        <f t="shared" si="10"/>
        <v>540</v>
      </c>
      <c r="Z17" s="16">
        <f>SUM(SUMIF($G$1:$G$100,W17,$K$1:$K$100),SUMIF($G$1:$G$100,V17,$K$1:$K115))</f>
        <v>45</v>
      </c>
      <c r="AA17" s="17">
        <f t="shared" si="8"/>
        <v>8.3333333333333329E-2</v>
      </c>
    </row>
    <row r="18" spans="1:27" x14ac:dyDescent="0.35">
      <c r="A18" s="5">
        <v>17</v>
      </c>
      <c r="B18" s="21" t="s">
        <v>58</v>
      </c>
      <c r="C18" s="4">
        <v>45956</v>
      </c>
      <c r="D18" s="3" t="s">
        <v>59</v>
      </c>
      <c r="E18" s="21">
        <v>2</v>
      </c>
      <c r="F18" s="22">
        <v>0.55694444444444446</v>
      </c>
      <c r="G18" s="23">
        <f t="shared" si="0"/>
        <v>0.54166666666666663</v>
      </c>
      <c r="H18" s="21" t="s">
        <v>66</v>
      </c>
      <c r="I18" s="21" t="s">
        <v>20</v>
      </c>
      <c r="J18" s="3">
        <f>VLOOKUP(E18,Hoja1!E:F,2,FALSE)</f>
        <v>90</v>
      </c>
      <c r="K18" s="20">
        <f>VLOOKUP(I18,Hoja1!A:C,3,FALSE)</f>
        <v>9</v>
      </c>
      <c r="L18" s="9">
        <f t="shared" si="7"/>
        <v>0.1</v>
      </c>
      <c r="N18" s="18">
        <v>0.72916666666666663</v>
      </c>
      <c r="O18" s="3" t="s">
        <v>23</v>
      </c>
      <c r="P18" s="14">
        <f t="shared" si="1"/>
        <v>180</v>
      </c>
      <c r="Q18" s="14">
        <f t="shared" si="2"/>
        <v>9</v>
      </c>
      <c r="R18" s="9">
        <v>1</v>
      </c>
      <c r="S18" s="10">
        <v>0.85</v>
      </c>
      <c r="T18" s="10">
        <f t="shared" si="9"/>
        <v>0.05</v>
      </c>
      <c r="V18" s="18">
        <v>0.72916666666666663</v>
      </c>
      <c r="W18" s="18">
        <v>0.75</v>
      </c>
      <c r="X18" s="3" t="s">
        <v>38</v>
      </c>
      <c r="Y18" s="16">
        <f t="shared" si="10"/>
        <v>360</v>
      </c>
      <c r="Z18" s="16">
        <f>SUM(SUMIF($G$1:$G$100,W18,$K$1:$K$100),SUMIF($G$1:$G$100,V18,$K$1:$K116))</f>
        <v>27</v>
      </c>
      <c r="AA18" s="17">
        <f t="shared" si="8"/>
        <v>7.4999999999999997E-2</v>
      </c>
    </row>
    <row r="19" spans="1:27" x14ac:dyDescent="0.35">
      <c r="A19" s="7">
        <v>18</v>
      </c>
      <c r="B19" s="3" t="s">
        <v>58</v>
      </c>
      <c r="C19" s="4">
        <v>45956</v>
      </c>
      <c r="D19" s="3" t="s">
        <v>59</v>
      </c>
      <c r="E19" s="3">
        <v>2</v>
      </c>
      <c r="F19" s="19">
        <v>0.55902777777777779</v>
      </c>
      <c r="G19" s="2">
        <f t="shared" si="0"/>
        <v>0.54166666666666663</v>
      </c>
      <c r="H19" s="3" t="s">
        <v>60</v>
      </c>
      <c r="I19" s="3">
        <v>0</v>
      </c>
      <c r="J19" s="3">
        <f>VLOOKUP(E19,Hoja1!E:F,2,FALSE)</f>
        <v>90</v>
      </c>
      <c r="K19" s="20">
        <f>VLOOKUP(I19,Hoja1!A:C,3,FALSE)</f>
        <v>0</v>
      </c>
      <c r="L19" s="9">
        <f t="shared" si="7"/>
        <v>0</v>
      </c>
      <c r="N19" s="18">
        <v>0.75</v>
      </c>
      <c r="O19" s="3" t="s">
        <v>24</v>
      </c>
      <c r="P19" s="14">
        <f t="shared" si="1"/>
        <v>180</v>
      </c>
      <c r="Q19" s="14">
        <f t="shared" si="2"/>
        <v>18</v>
      </c>
      <c r="R19" s="9">
        <v>1</v>
      </c>
      <c r="S19" s="10">
        <v>0.85</v>
      </c>
      <c r="T19" s="10">
        <f t="shared" si="9"/>
        <v>0.1</v>
      </c>
      <c r="V19" s="18">
        <v>0.75</v>
      </c>
      <c r="W19" s="18">
        <v>0.77083333333333337</v>
      </c>
      <c r="X19" s="3" t="s">
        <v>34</v>
      </c>
      <c r="Y19" s="16">
        <f t="shared" si="10"/>
        <v>450</v>
      </c>
      <c r="Z19" s="16">
        <f>SUM(SUMIF($G$1:$G$100,W19,$K$1:$K$100),SUMIF($G$1:$G$100,V19,$K$1:$K117))</f>
        <v>45</v>
      </c>
      <c r="AA19" s="17">
        <f t="shared" si="8"/>
        <v>0.1</v>
      </c>
    </row>
    <row r="20" spans="1:27" x14ac:dyDescent="0.35">
      <c r="A20" s="7">
        <v>19</v>
      </c>
      <c r="B20" s="3" t="s">
        <v>58</v>
      </c>
      <c r="C20" s="4">
        <v>45956</v>
      </c>
      <c r="D20" s="3" t="s">
        <v>59</v>
      </c>
      <c r="E20" s="21">
        <v>2</v>
      </c>
      <c r="F20" s="19">
        <v>0.58958333333333335</v>
      </c>
      <c r="G20" s="23">
        <f t="shared" si="0"/>
        <v>0.58333333333333326</v>
      </c>
      <c r="H20" s="3" t="s">
        <v>66</v>
      </c>
      <c r="I20" s="3" t="s">
        <v>20</v>
      </c>
      <c r="J20" s="3">
        <f>VLOOKUP(E20,Hoja1!E:F,2,FALSE)</f>
        <v>90</v>
      </c>
      <c r="K20" s="20">
        <f>VLOOKUP(I20,Hoja1!A:C,3,FALSE)</f>
        <v>9</v>
      </c>
      <c r="L20" s="9">
        <f t="shared" si="7"/>
        <v>0.1</v>
      </c>
      <c r="N20" s="18">
        <v>0.77083333333333337</v>
      </c>
      <c r="O20" s="3" t="s">
        <v>25</v>
      </c>
      <c r="P20" s="14">
        <f t="shared" si="1"/>
        <v>270</v>
      </c>
      <c r="Q20" s="14">
        <f t="shared" si="2"/>
        <v>27</v>
      </c>
      <c r="R20" s="9">
        <v>1</v>
      </c>
      <c r="S20" s="10">
        <v>0.85</v>
      </c>
      <c r="T20" s="10">
        <f t="shared" si="9"/>
        <v>0.1</v>
      </c>
      <c r="V20" s="18">
        <v>0.77083333333333337</v>
      </c>
      <c r="W20" s="18">
        <v>0.79166666666666663</v>
      </c>
      <c r="X20" s="3" t="s">
        <v>39</v>
      </c>
      <c r="Y20" s="16">
        <f t="shared" si="10"/>
        <v>450</v>
      </c>
      <c r="Z20" s="16">
        <f>SUM(SUMIF($G$1:$G$100,W20,$K$1:$K$100),SUMIF($G$1:$G$100,V20,$K$1:$K118))</f>
        <v>55.8</v>
      </c>
      <c r="AA20" s="17">
        <f t="shared" si="8"/>
        <v>0.124</v>
      </c>
    </row>
    <row r="21" spans="1:27" x14ac:dyDescent="0.35">
      <c r="A21" s="7">
        <v>20</v>
      </c>
      <c r="B21" s="3" t="s">
        <v>58</v>
      </c>
      <c r="C21" s="4">
        <v>45956</v>
      </c>
      <c r="D21" s="3" t="s">
        <v>59</v>
      </c>
      <c r="E21" s="3">
        <v>2</v>
      </c>
      <c r="F21" s="19">
        <v>0.59583333333333333</v>
      </c>
      <c r="G21" s="2">
        <f t="shared" si="0"/>
        <v>0.58333333333333326</v>
      </c>
      <c r="H21" s="3" t="s">
        <v>67</v>
      </c>
      <c r="I21" s="3" t="s">
        <v>20</v>
      </c>
      <c r="J21" s="3">
        <f>VLOOKUP(E21,Hoja1!E:F,2,FALSE)</f>
        <v>90</v>
      </c>
      <c r="K21" s="20">
        <f>VLOOKUP(I21,Hoja1!A:C,3,FALSE)</f>
        <v>9</v>
      </c>
      <c r="L21" s="9">
        <f t="shared" si="7"/>
        <v>0.1</v>
      </c>
      <c r="N21" s="18">
        <v>0.79166666666666663</v>
      </c>
      <c r="O21" s="9" t="s">
        <v>41</v>
      </c>
      <c r="P21" s="14">
        <f t="shared" si="1"/>
        <v>180</v>
      </c>
      <c r="Q21" s="14">
        <f t="shared" si="2"/>
        <v>28.8</v>
      </c>
      <c r="R21" s="9">
        <v>1</v>
      </c>
      <c r="S21" s="10">
        <v>0.85</v>
      </c>
      <c r="T21" s="10">
        <f t="shared" si="9"/>
        <v>0.16</v>
      </c>
      <c r="V21" s="18">
        <v>0.79166666666666663</v>
      </c>
      <c r="W21" s="18">
        <v>0.8125</v>
      </c>
      <c r="X21" s="3" t="s">
        <v>35</v>
      </c>
      <c r="Y21" s="16">
        <f t="shared" si="10"/>
        <v>450</v>
      </c>
      <c r="Z21" s="16">
        <f>SUM(SUMIF($G$1:$G$100,W21,$K$1:$K$100),SUMIF($G$1:$G$100,V21,$K$1:$K119))</f>
        <v>55.8</v>
      </c>
      <c r="AA21" s="17">
        <f t="shared" si="8"/>
        <v>0.124</v>
      </c>
    </row>
    <row r="22" spans="1:27" x14ac:dyDescent="0.35">
      <c r="A22" s="7">
        <v>21</v>
      </c>
      <c r="B22" s="3" t="s">
        <v>58</v>
      </c>
      <c r="C22" s="4">
        <v>45956</v>
      </c>
      <c r="D22" s="3" t="s">
        <v>59</v>
      </c>
      <c r="E22" s="21">
        <v>2</v>
      </c>
      <c r="F22" s="19">
        <v>0.6069444444444444</v>
      </c>
      <c r="G22" s="23">
        <f t="shared" si="0"/>
        <v>0.60416666666666663</v>
      </c>
      <c r="H22" s="3" t="s">
        <v>60</v>
      </c>
      <c r="I22" s="3">
        <v>0</v>
      </c>
      <c r="J22" s="3">
        <f>VLOOKUP(E22,Hoja1!E:F,2,FALSE)</f>
        <v>90</v>
      </c>
      <c r="K22" s="20">
        <f>VLOOKUP(I22,Hoja1!A:C,3,FALSE)</f>
        <v>0</v>
      </c>
      <c r="L22" s="9">
        <f t="shared" ref="L22:L38" si="11">K22/J22</f>
        <v>0</v>
      </c>
      <c r="N22" s="18">
        <v>0.8125</v>
      </c>
      <c r="O22" s="9" t="s">
        <v>28</v>
      </c>
      <c r="P22" s="14">
        <f t="shared" si="1"/>
        <v>270</v>
      </c>
      <c r="Q22" s="14">
        <f t="shared" si="2"/>
        <v>27</v>
      </c>
      <c r="R22" s="9">
        <v>1</v>
      </c>
      <c r="S22" s="10">
        <v>0.85</v>
      </c>
      <c r="T22" s="10">
        <f t="shared" si="9"/>
        <v>0.1</v>
      </c>
      <c r="V22" s="18">
        <v>0.8125</v>
      </c>
      <c r="W22" s="18">
        <v>0.83333333333333337</v>
      </c>
      <c r="X22" s="24" t="s">
        <v>40</v>
      </c>
      <c r="Y22" s="16">
        <f t="shared" si="10"/>
        <v>450</v>
      </c>
      <c r="Z22" s="16">
        <f>SUM(SUMIF($G$1:$G$100,W22,$K$1:$K$100),SUMIF($G$1:$G$100,V22,$K$1:$K120))</f>
        <v>55.8</v>
      </c>
      <c r="AA22" s="17">
        <f t="shared" si="8"/>
        <v>0.124</v>
      </c>
    </row>
    <row r="23" spans="1:27" x14ac:dyDescent="0.35">
      <c r="A23" s="7">
        <v>22</v>
      </c>
      <c r="B23" s="3" t="s">
        <v>58</v>
      </c>
      <c r="C23" s="4">
        <v>45956</v>
      </c>
      <c r="D23" s="3" t="s">
        <v>59</v>
      </c>
      <c r="E23" s="3">
        <v>2</v>
      </c>
      <c r="F23" s="19">
        <v>0.62777777777777777</v>
      </c>
      <c r="G23" s="2">
        <f t="shared" si="0"/>
        <v>0.625</v>
      </c>
      <c r="H23" s="3" t="s">
        <v>66</v>
      </c>
      <c r="I23" s="3">
        <v>0</v>
      </c>
      <c r="J23" s="3">
        <f>VLOOKUP(E23,Hoja1!E:F,2,FALSE)</f>
        <v>90</v>
      </c>
      <c r="K23" s="20">
        <f>VLOOKUP(I23,Hoja1!A:C,3,FALSE)</f>
        <v>0</v>
      </c>
      <c r="L23" s="9">
        <f t="shared" si="11"/>
        <v>0</v>
      </c>
      <c r="N23" s="18">
        <v>0.83333333333333337</v>
      </c>
      <c r="O23" s="9" t="s">
        <v>30</v>
      </c>
      <c r="P23" s="14">
        <f t="shared" si="1"/>
        <v>180</v>
      </c>
      <c r="Q23" s="14">
        <f t="shared" si="2"/>
        <v>28.8</v>
      </c>
      <c r="R23" s="9">
        <v>1</v>
      </c>
      <c r="S23" s="10">
        <v>0.85</v>
      </c>
      <c r="T23" s="10">
        <f t="shared" si="9"/>
        <v>0.16</v>
      </c>
      <c r="V23" s="18">
        <v>0.83333333333333337</v>
      </c>
      <c r="W23" s="18">
        <v>0.85416666666666663</v>
      </c>
      <c r="X23" s="24" t="s">
        <v>36</v>
      </c>
      <c r="Y23" s="16">
        <f t="shared" si="10"/>
        <v>360</v>
      </c>
      <c r="Z23" s="16">
        <f>SUM(SUMIF($G$1:$G$100,W23,$K$1:$K$100),SUMIF($G$1:$G$100,V23,$K$1:$K121))</f>
        <v>46.8</v>
      </c>
      <c r="AA23" s="17">
        <f t="shared" si="8"/>
        <v>0.13</v>
      </c>
    </row>
    <row r="24" spans="1:27" x14ac:dyDescent="0.35">
      <c r="A24" s="7">
        <v>23</v>
      </c>
      <c r="B24" s="3" t="s">
        <v>58</v>
      </c>
      <c r="C24" s="4">
        <v>45956</v>
      </c>
      <c r="D24" s="3" t="s">
        <v>59</v>
      </c>
      <c r="E24" s="21">
        <v>2</v>
      </c>
      <c r="F24" s="19">
        <v>0.6479166666666667</v>
      </c>
      <c r="G24" s="23">
        <f t="shared" si="0"/>
        <v>0.64583333333333326</v>
      </c>
      <c r="H24" s="3" t="s">
        <v>68</v>
      </c>
      <c r="I24" s="3" t="s">
        <v>20</v>
      </c>
      <c r="J24" s="3">
        <f>VLOOKUP(E24,Hoja1!E:F,2,FALSE)</f>
        <v>90</v>
      </c>
      <c r="K24" s="20">
        <f>VLOOKUP(I24,Hoja1!A:C,3,FALSE)</f>
        <v>9</v>
      </c>
      <c r="L24" s="9">
        <f t="shared" si="11"/>
        <v>0.1</v>
      </c>
      <c r="N24" s="18">
        <v>0.85416666666666663</v>
      </c>
      <c r="O24" s="9" t="s">
        <v>37</v>
      </c>
      <c r="P24" s="14">
        <f t="shared" si="1"/>
        <v>180</v>
      </c>
      <c r="Q24" s="14">
        <f t="shared" si="2"/>
        <v>18</v>
      </c>
      <c r="R24" s="9">
        <v>1</v>
      </c>
      <c r="S24" s="10">
        <v>0.85</v>
      </c>
      <c r="T24" s="10">
        <f t="shared" si="9"/>
        <v>0.1</v>
      </c>
      <c r="V24" s="18"/>
      <c r="W24" s="18"/>
      <c r="X24" s="24"/>
      <c r="Y24" s="16"/>
      <c r="Z24" s="16"/>
      <c r="AA24" s="17"/>
    </row>
    <row r="25" spans="1:27" x14ac:dyDescent="0.35">
      <c r="A25" s="7">
        <v>24</v>
      </c>
      <c r="B25" s="3" t="s">
        <v>58</v>
      </c>
      <c r="C25" s="4">
        <v>45956</v>
      </c>
      <c r="D25" s="3" t="s">
        <v>59</v>
      </c>
      <c r="E25" s="3">
        <v>2</v>
      </c>
      <c r="F25" s="19">
        <v>0.64861111111111114</v>
      </c>
      <c r="G25" s="2">
        <f t="shared" si="0"/>
        <v>0.64583333333333326</v>
      </c>
      <c r="H25" s="3" t="s">
        <v>60</v>
      </c>
      <c r="I25" s="3">
        <v>0</v>
      </c>
      <c r="J25" s="3">
        <f>VLOOKUP(E25,Hoja1!E:F,2,FALSE)</f>
        <v>90</v>
      </c>
      <c r="K25" s="20">
        <f>VLOOKUP(I25,Hoja1!A:C,3,FALSE)</f>
        <v>0</v>
      </c>
      <c r="L25" s="9">
        <f t="shared" si="11"/>
        <v>0</v>
      </c>
      <c r="N25" s="18"/>
      <c r="P25"/>
      <c r="Q25"/>
      <c r="R25"/>
      <c r="S25"/>
      <c r="V25" s="18"/>
      <c r="W25" s="18"/>
      <c r="X25" s="24"/>
      <c r="Y25" s="16"/>
      <c r="Z25" s="16"/>
      <c r="AA25" s="24"/>
    </row>
    <row r="26" spans="1:27" x14ac:dyDescent="0.35">
      <c r="A26" s="7">
        <v>25</v>
      </c>
      <c r="B26" s="3" t="s">
        <v>58</v>
      </c>
      <c r="C26" s="4">
        <v>45956</v>
      </c>
      <c r="D26" s="3" t="s">
        <v>59</v>
      </c>
      <c r="E26" s="21">
        <v>2</v>
      </c>
      <c r="F26" s="19">
        <v>0.65972222222222221</v>
      </c>
      <c r="G26" s="23">
        <f t="shared" si="0"/>
        <v>0.64583333333333326</v>
      </c>
      <c r="H26" s="3" t="s">
        <v>66</v>
      </c>
      <c r="I26" s="3" t="s">
        <v>20</v>
      </c>
      <c r="J26" s="3">
        <f>VLOOKUP(E26,Hoja1!E:F,2,FALSE)</f>
        <v>90</v>
      </c>
      <c r="K26" s="20">
        <f>VLOOKUP(I26,Hoja1!A:C,3,FALSE)</f>
        <v>9</v>
      </c>
      <c r="L26" s="9">
        <f t="shared" si="11"/>
        <v>0.1</v>
      </c>
      <c r="N26" s="18"/>
      <c r="P26"/>
      <c r="Q26"/>
      <c r="R26"/>
      <c r="S26"/>
      <c r="V26" s="18"/>
      <c r="W26" s="18"/>
    </row>
    <row r="27" spans="1:27" x14ac:dyDescent="0.35">
      <c r="A27" s="7">
        <v>26</v>
      </c>
      <c r="B27" s="3" t="s">
        <v>58</v>
      </c>
      <c r="C27" s="4">
        <v>45956</v>
      </c>
      <c r="D27" s="3" t="s">
        <v>59</v>
      </c>
      <c r="E27" s="3">
        <v>2</v>
      </c>
      <c r="F27" s="19">
        <v>0.68125000000000002</v>
      </c>
      <c r="G27" s="2">
        <f t="shared" si="0"/>
        <v>0.66666666666666663</v>
      </c>
      <c r="H27" s="3" t="s">
        <v>69</v>
      </c>
      <c r="I27" s="3" t="s">
        <v>20</v>
      </c>
      <c r="J27" s="3">
        <f>VLOOKUP(E27,Hoja1!E:F,2,FALSE)</f>
        <v>90</v>
      </c>
      <c r="K27" s="20">
        <f>VLOOKUP(I27,Hoja1!A:C,3,FALSE)</f>
        <v>9</v>
      </c>
      <c r="L27" s="9">
        <f t="shared" si="11"/>
        <v>0.1</v>
      </c>
      <c r="P27"/>
      <c r="Q27"/>
      <c r="R27"/>
      <c r="S27"/>
      <c r="V27" s="18"/>
      <c r="W27" s="18"/>
    </row>
    <row r="28" spans="1:27" x14ac:dyDescent="0.35">
      <c r="A28" s="7">
        <v>27</v>
      </c>
      <c r="B28" s="3" t="s">
        <v>58</v>
      </c>
      <c r="C28" s="4">
        <v>45956</v>
      </c>
      <c r="D28" s="3" t="s">
        <v>59</v>
      </c>
      <c r="E28" s="21">
        <v>2</v>
      </c>
      <c r="F28" s="19">
        <v>0.6875</v>
      </c>
      <c r="G28" s="23">
        <f t="shared" si="0"/>
        <v>0.6875</v>
      </c>
      <c r="H28" s="3" t="s">
        <v>60</v>
      </c>
      <c r="I28" s="3" t="s">
        <v>20</v>
      </c>
      <c r="J28" s="3">
        <f>VLOOKUP(E28,Hoja1!E:F,2,FALSE)</f>
        <v>90</v>
      </c>
      <c r="K28" s="20">
        <f>VLOOKUP(I28,Hoja1!A:C,3,FALSE)</f>
        <v>9</v>
      </c>
      <c r="L28" s="9">
        <f t="shared" si="11"/>
        <v>0.1</v>
      </c>
      <c r="R28"/>
      <c r="S28"/>
      <c r="V28" s="18"/>
      <c r="W28" s="18"/>
    </row>
    <row r="29" spans="1:27" x14ac:dyDescent="0.35">
      <c r="A29" s="7">
        <v>28</v>
      </c>
      <c r="B29" s="3" t="s">
        <v>58</v>
      </c>
      <c r="C29" s="4">
        <v>45956</v>
      </c>
      <c r="D29" s="3" t="s">
        <v>59</v>
      </c>
      <c r="E29" s="3">
        <v>2</v>
      </c>
      <c r="F29" s="19">
        <v>0.69722222222222219</v>
      </c>
      <c r="G29" s="2">
        <f t="shared" si="0"/>
        <v>0.6875</v>
      </c>
      <c r="H29" s="3" t="s">
        <v>70</v>
      </c>
      <c r="I29" s="3" t="s">
        <v>20</v>
      </c>
      <c r="J29" s="3">
        <f>VLOOKUP(E29,Hoja1!E:F,2,FALSE)</f>
        <v>90</v>
      </c>
      <c r="K29" s="20">
        <f>VLOOKUP(I29,Hoja1!A:C,3,FALSE)</f>
        <v>9</v>
      </c>
      <c r="L29" s="9">
        <f t="shared" si="11"/>
        <v>0.1</v>
      </c>
      <c r="R29"/>
      <c r="S29"/>
      <c r="V29" s="18"/>
      <c r="W29" s="18"/>
    </row>
    <row r="30" spans="1:27" x14ac:dyDescent="0.35">
      <c r="A30" s="7">
        <v>29</v>
      </c>
      <c r="B30" s="3" t="s">
        <v>58</v>
      </c>
      <c r="C30" s="4">
        <v>45956</v>
      </c>
      <c r="D30" s="3" t="s">
        <v>59</v>
      </c>
      <c r="E30" s="21">
        <v>2</v>
      </c>
      <c r="F30" s="19">
        <v>0.70833333333333337</v>
      </c>
      <c r="G30" s="23">
        <f t="shared" si="0"/>
        <v>0.70833333333333326</v>
      </c>
      <c r="H30" s="3" t="s">
        <v>66</v>
      </c>
      <c r="I30" s="3" t="s">
        <v>20</v>
      </c>
      <c r="J30" s="3">
        <f>VLOOKUP(E30,Hoja1!E:F,2,FALSE)</f>
        <v>90</v>
      </c>
      <c r="K30" s="20">
        <f>VLOOKUP(I30,Hoja1!A:C,3,FALSE)</f>
        <v>9</v>
      </c>
      <c r="L30" s="9">
        <f t="shared" si="11"/>
        <v>0.1</v>
      </c>
      <c r="V30" s="18"/>
      <c r="W30" s="18"/>
    </row>
    <row r="31" spans="1:27" x14ac:dyDescent="0.35">
      <c r="A31" s="7">
        <v>30</v>
      </c>
      <c r="B31" s="3" t="s">
        <v>58</v>
      </c>
      <c r="C31" s="4">
        <v>45956</v>
      </c>
      <c r="D31" s="3" t="s">
        <v>59</v>
      </c>
      <c r="E31" s="3">
        <v>2</v>
      </c>
      <c r="F31" s="19">
        <v>0.71597222222222223</v>
      </c>
      <c r="G31" s="2">
        <f t="shared" si="0"/>
        <v>0.70833333333333326</v>
      </c>
      <c r="H31" s="3" t="s">
        <v>71</v>
      </c>
      <c r="I31" s="3" t="s">
        <v>20</v>
      </c>
      <c r="J31" s="3">
        <f>VLOOKUP(E31,Hoja1!E:F,2,FALSE)</f>
        <v>90</v>
      </c>
      <c r="K31" s="20">
        <f>VLOOKUP(I31,Hoja1!A:C,3,FALSE)</f>
        <v>9</v>
      </c>
      <c r="L31" s="9">
        <f t="shared" si="11"/>
        <v>0.1</v>
      </c>
    </row>
    <row r="32" spans="1:27" x14ac:dyDescent="0.35">
      <c r="A32" s="7">
        <v>31</v>
      </c>
      <c r="B32" s="3" t="s">
        <v>58</v>
      </c>
      <c r="C32" s="4">
        <v>45956</v>
      </c>
      <c r="D32" s="3" t="s">
        <v>59</v>
      </c>
      <c r="E32" s="21">
        <v>2</v>
      </c>
      <c r="F32" s="19">
        <v>0.72777777777777775</v>
      </c>
      <c r="G32" s="23">
        <f t="shared" si="0"/>
        <v>0.70833333333333326</v>
      </c>
      <c r="H32" s="3" t="s">
        <v>72</v>
      </c>
      <c r="I32" s="3" t="s">
        <v>20</v>
      </c>
      <c r="J32" s="3">
        <f>VLOOKUP(E32,Hoja1!E:F,2,FALSE)</f>
        <v>90</v>
      </c>
      <c r="K32" s="20">
        <f>VLOOKUP(I32,Hoja1!A:C,3,FALSE)</f>
        <v>9</v>
      </c>
      <c r="L32" s="9">
        <f t="shared" si="11"/>
        <v>0.1</v>
      </c>
    </row>
    <row r="33" spans="1:17" x14ac:dyDescent="0.35">
      <c r="A33" s="7">
        <v>32</v>
      </c>
      <c r="B33" s="3" t="s">
        <v>58</v>
      </c>
      <c r="C33" s="4">
        <v>45956</v>
      </c>
      <c r="D33" s="3" t="s">
        <v>59</v>
      </c>
      <c r="E33" s="3">
        <v>2</v>
      </c>
      <c r="F33" s="19">
        <v>0.72777777777777775</v>
      </c>
      <c r="G33" s="2">
        <f t="shared" si="0"/>
        <v>0.70833333333333326</v>
      </c>
      <c r="H33" s="3" t="s">
        <v>68</v>
      </c>
      <c r="I33" s="3" t="s">
        <v>20</v>
      </c>
      <c r="J33" s="3">
        <f>VLOOKUP(E33,Hoja1!E:F,2,FALSE)</f>
        <v>90</v>
      </c>
      <c r="K33" s="20">
        <f>VLOOKUP(I33,Hoja1!A:C,3,FALSE)</f>
        <v>9</v>
      </c>
      <c r="L33" s="9">
        <f t="shared" si="11"/>
        <v>0.1</v>
      </c>
    </row>
    <row r="34" spans="1:17" x14ac:dyDescent="0.35">
      <c r="A34" s="7">
        <v>33</v>
      </c>
      <c r="B34" s="7" t="s">
        <v>58</v>
      </c>
      <c r="C34" s="4">
        <v>45956</v>
      </c>
      <c r="D34" s="3" t="s">
        <v>59</v>
      </c>
      <c r="E34" s="21">
        <v>2</v>
      </c>
      <c r="F34" s="19">
        <v>0.73888888888888893</v>
      </c>
      <c r="G34" s="23">
        <f t="shared" si="0"/>
        <v>0.72916666666666663</v>
      </c>
      <c r="H34" s="7" t="s">
        <v>60</v>
      </c>
      <c r="I34" s="7" t="s">
        <v>20</v>
      </c>
      <c r="J34" s="3">
        <f>VLOOKUP(E34,Hoja1!E:F,2,FALSE)</f>
        <v>90</v>
      </c>
      <c r="K34" s="20">
        <f>VLOOKUP(I34,Hoja1!A:C,3,FALSE)</f>
        <v>9</v>
      </c>
      <c r="L34" s="9">
        <f t="shared" si="11"/>
        <v>0.1</v>
      </c>
    </row>
    <row r="35" spans="1:17" x14ac:dyDescent="0.35">
      <c r="A35" s="7">
        <v>34</v>
      </c>
      <c r="B35" s="7" t="s">
        <v>58</v>
      </c>
      <c r="C35" s="4">
        <v>45956</v>
      </c>
      <c r="D35" s="3" t="s">
        <v>59</v>
      </c>
      <c r="E35" s="3">
        <v>2</v>
      </c>
      <c r="F35" s="19">
        <v>0.74722222222222223</v>
      </c>
      <c r="G35" s="2">
        <f t="shared" si="0"/>
        <v>0.72916666666666663</v>
      </c>
      <c r="H35" s="7" t="s">
        <v>70</v>
      </c>
      <c r="I35" s="7">
        <v>0</v>
      </c>
      <c r="J35" s="3">
        <f>VLOOKUP(E35,Hoja1!E:F,2,FALSE)</f>
        <v>90</v>
      </c>
      <c r="K35" s="20">
        <f>VLOOKUP(I35,Hoja1!A:C,3,FALSE)</f>
        <v>0</v>
      </c>
      <c r="L35" s="9">
        <f t="shared" si="11"/>
        <v>0</v>
      </c>
      <c r="N35" s="18"/>
    </row>
    <row r="36" spans="1:17" x14ac:dyDescent="0.35">
      <c r="A36" s="7">
        <v>35</v>
      </c>
      <c r="B36" s="7" t="s">
        <v>58</v>
      </c>
      <c r="C36" s="4">
        <v>45956</v>
      </c>
      <c r="D36" s="3" t="s">
        <v>59</v>
      </c>
      <c r="E36" s="21">
        <v>2</v>
      </c>
      <c r="F36" s="19">
        <v>0.75555555555555554</v>
      </c>
      <c r="G36" s="23">
        <f t="shared" si="0"/>
        <v>0.75</v>
      </c>
      <c r="H36" s="7" t="s">
        <v>73</v>
      </c>
      <c r="I36" s="7" t="s">
        <v>20</v>
      </c>
      <c r="J36" s="3">
        <f>VLOOKUP(E36,Hoja1!E:F,2,FALSE)</f>
        <v>90</v>
      </c>
      <c r="K36" s="20">
        <f>VLOOKUP(I36,Hoja1!A:C,3,FALSE)</f>
        <v>9</v>
      </c>
      <c r="L36" s="9">
        <f t="shared" si="11"/>
        <v>0.1</v>
      </c>
      <c r="N36" s="18"/>
    </row>
    <row r="37" spans="1:17" x14ac:dyDescent="0.35">
      <c r="A37" s="7">
        <v>36</v>
      </c>
      <c r="B37" s="7" t="s">
        <v>58</v>
      </c>
      <c r="C37" s="4">
        <v>45956</v>
      </c>
      <c r="D37" s="3" t="s">
        <v>59</v>
      </c>
      <c r="E37" s="3">
        <v>2</v>
      </c>
      <c r="F37" s="19">
        <v>0.7680555555555556</v>
      </c>
      <c r="G37" s="2">
        <f t="shared" si="0"/>
        <v>0.75</v>
      </c>
      <c r="H37" s="7" t="s">
        <v>66</v>
      </c>
      <c r="I37" s="7" t="s">
        <v>20</v>
      </c>
      <c r="J37" s="3">
        <f>VLOOKUP(E37,Hoja1!E:F,2,FALSE)</f>
        <v>90</v>
      </c>
      <c r="K37" s="20">
        <f>VLOOKUP(I37,Hoja1!A:C,3,FALSE)</f>
        <v>9</v>
      </c>
      <c r="L37" s="9">
        <f t="shared" si="11"/>
        <v>0.1</v>
      </c>
      <c r="N37" s="18"/>
    </row>
    <row r="38" spans="1:17" x14ac:dyDescent="0.35">
      <c r="A38" s="7">
        <v>37</v>
      </c>
      <c r="B38" s="7" t="s">
        <v>58</v>
      </c>
      <c r="C38" s="4">
        <v>45956</v>
      </c>
      <c r="D38" s="3" t="s">
        <v>59</v>
      </c>
      <c r="E38" s="21">
        <v>2</v>
      </c>
      <c r="F38" s="19">
        <v>0.77569444444444446</v>
      </c>
      <c r="G38" s="23">
        <f t="shared" si="0"/>
        <v>0.77083333333333326</v>
      </c>
      <c r="H38" s="7" t="s">
        <v>68</v>
      </c>
      <c r="I38" s="7" t="s">
        <v>20</v>
      </c>
      <c r="J38" s="3">
        <f>VLOOKUP(E38,Hoja1!E:F,2,FALSE)</f>
        <v>90</v>
      </c>
      <c r="K38" s="20">
        <f>VLOOKUP(I38,Hoja1!A:C,3,FALSE)</f>
        <v>9</v>
      </c>
      <c r="L38" s="9">
        <f t="shared" si="11"/>
        <v>0.1</v>
      </c>
      <c r="N38" s="18"/>
    </row>
    <row r="39" spans="1:17" x14ac:dyDescent="0.35">
      <c r="A39" s="7">
        <v>38</v>
      </c>
      <c r="B39" s="7" t="s">
        <v>58</v>
      </c>
      <c r="C39" s="4">
        <v>45956</v>
      </c>
      <c r="D39" s="3" t="s">
        <v>59</v>
      </c>
      <c r="E39" s="21">
        <v>2</v>
      </c>
      <c r="F39" s="19">
        <v>0.78472222222222221</v>
      </c>
      <c r="G39" s="23">
        <f t="shared" ref="G39:G49" si="12">FLOOR(F39,"00:30")</f>
        <v>0.77083333333333326</v>
      </c>
      <c r="H39" s="7" t="s">
        <v>60</v>
      </c>
      <c r="I39" s="7" t="s">
        <v>20</v>
      </c>
      <c r="J39" s="3">
        <f>VLOOKUP(E39,Hoja1!E:F,2,FALSE)</f>
        <v>90</v>
      </c>
      <c r="K39" s="20">
        <f>VLOOKUP(I39,Hoja1!A:C,3,FALSE)</f>
        <v>9</v>
      </c>
      <c r="L39" s="9">
        <f t="shared" ref="L39:L50" si="13">K39/J39</f>
        <v>0.1</v>
      </c>
      <c r="N39" s="18"/>
    </row>
    <row r="40" spans="1:17" x14ac:dyDescent="0.35">
      <c r="A40" s="7">
        <v>39</v>
      </c>
      <c r="B40" s="7" t="s">
        <v>58</v>
      </c>
      <c r="C40" s="4">
        <v>45956</v>
      </c>
      <c r="D40" s="3" t="s">
        <v>59</v>
      </c>
      <c r="E40" s="3">
        <v>2</v>
      </c>
      <c r="F40" s="19">
        <v>0.79097222222222219</v>
      </c>
      <c r="G40" s="2">
        <f t="shared" si="12"/>
        <v>0.77083333333333326</v>
      </c>
      <c r="H40" s="7" t="s">
        <v>74</v>
      </c>
      <c r="I40" s="7" t="s">
        <v>20</v>
      </c>
      <c r="J40" s="3">
        <f>VLOOKUP(E40,Hoja1!E:F,2,FALSE)</f>
        <v>90</v>
      </c>
      <c r="K40" s="20">
        <f>VLOOKUP(I40,Hoja1!A:C,3,FALSE)</f>
        <v>9</v>
      </c>
      <c r="L40" s="9">
        <f t="shared" si="13"/>
        <v>0.1</v>
      </c>
      <c r="N40" s="18"/>
    </row>
    <row r="41" spans="1:17" x14ac:dyDescent="0.35">
      <c r="A41" s="7">
        <v>40</v>
      </c>
      <c r="B41" s="7" t="s">
        <v>58</v>
      </c>
      <c r="C41" s="4">
        <v>45956</v>
      </c>
      <c r="D41" s="3" t="s">
        <v>59</v>
      </c>
      <c r="E41" s="21">
        <v>2</v>
      </c>
      <c r="F41" s="19">
        <v>0.80069444444444449</v>
      </c>
      <c r="G41" s="23">
        <f t="shared" si="12"/>
        <v>0.79166666666666663</v>
      </c>
      <c r="H41" s="7" t="s">
        <v>75</v>
      </c>
      <c r="I41" s="7" t="s">
        <v>20</v>
      </c>
      <c r="J41" s="3">
        <f>VLOOKUP(E41,Hoja1!E:F,2,FALSE)</f>
        <v>90</v>
      </c>
      <c r="K41" s="20">
        <f>VLOOKUP(I41,Hoja1!A:C,3,FALSE)</f>
        <v>9</v>
      </c>
      <c r="L41" s="9">
        <f t="shared" si="13"/>
        <v>0.1</v>
      </c>
      <c r="N41" s="18"/>
    </row>
    <row r="42" spans="1:17" x14ac:dyDescent="0.35">
      <c r="A42" s="7">
        <v>41</v>
      </c>
      <c r="B42" s="7" t="s">
        <v>58</v>
      </c>
      <c r="C42" s="4">
        <v>45956</v>
      </c>
      <c r="D42" s="3" t="s">
        <v>59</v>
      </c>
      <c r="E42" s="21">
        <v>2</v>
      </c>
      <c r="F42" s="19">
        <v>0.80902777777777779</v>
      </c>
      <c r="G42" s="23">
        <f t="shared" si="12"/>
        <v>0.79166666666666663</v>
      </c>
      <c r="H42" s="7" t="s">
        <v>76</v>
      </c>
      <c r="I42" s="7" t="s">
        <v>22</v>
      </c>
      <c r="J42" s="3">
        <f>VLOOKUP(E42,Hoja1!E:F,2,FALSE)</f>
        <v>90</v>
      </c>
      <c r="K42" s="20">
        <f>VLOOKUP(I42,Hoja1!A:C,3,FALSE)</f>
        <v>19.8</v>
      </c>
      <c r="L42" s="9">
        <f t="shared" si="13"/>
        <v>0.22</v>
      </c>
      <c r="N42" s="18"/>
      <c r="P42"/>
      <c r="Q42"/>
    </row>
    <row r="43" spans="1:17" x14ac:dyDescent="0.35">
      <c r="A43" s="7">
        <v>42</v>
      </c>
      <c r="B43" s="7" t="s">
        <v>58</v>
      </c>
      <c r="C43" s="4">
        <v>45956</v>
      </c>
      <c r="D43" s="3" t="s">
        <v>59</v>
      </c>
      <c r="E43" s="3">
        <v>2</v>
      </c>
      <c r="F43" s="19">
        <v>0.82013888888888886</v>
      </c>
      <c r="G43" s="2">
        <f t="shared" si="12"/>
        <v>0.8125</v>
      </c>
      <c r="H43" s="7" t="s">
        <v>68</v>
      </c>
      <c r="I43" s="7" t="s">
        <v>20</v>
      </c>
      <c r="J43" s="3">
        <f>VLOOKUP(E43,Hoja1!E:F,2,FALSE)</f>
        <v>90</v>
      </c>
      <c r="K43" s="20">
        <f>VLOOKUP(I43,Hoja1!A:C,3,FALSE)</f>
        <v>9</v>
      </c>
      <c r="L43" s="9">
        <f t="shared" si="13"/>
        <v>0.1</v>
      </c>
      <c r="N43" s="18"/>
      <c r="P43"/>
      <c r="Q43"/>
    </row>
    <row r="44" spans="1:17" x14ac:dyDescent="0.35">
      <c r="A44" s="7">
        <v>43</v>
      </c>
      <c r="B44" s="7" t="s">
        <v>58</v>
      </c>
      <c r="C44" s="4">
        <v>45956</v>
      </c>
      <c r="D44" s="3" t="s">
        <v>59</v>
      </c>
      <c r="E44" s="21">
        <v>2</v>
      </c>
      <c r="F44" s="19">
        <v>0.83125000000000004</v>
      </c>
      <c r="G44" s="23">
        <f t="shared" si="12"/>
        <v>0.8125</v>
      </c>
      <c r="H44" s="7" t="s">
        <v>77</v>
      </c>
      <c r="I44" s="7" t="s">
        <v>20</v>
      </c>
      <c r="J44" s="3">
        <f>VLOOKUP(E44,Hoja1!E:F,2,FALSE)</f>
        <v>90</v>
      </c>
      <c r="K44" s="20">
        <f>VLOOKUP(I44,Hoja1!A:C,3,FALSE)</f>
        <v>9</v>
      </c>
      <c r="L44" s="9">
        <f t="shared" si="13"/>
        <v>0.1</v>
      </c>
      <c r="N44" s="18"/>
      <c r="P44"/>
      <c r="Q44"/>
    </row>
    <row r="45" spans="1:17" x14ac:dyDescent="0.35">
      <c r="A45" s="7">
        <v>44</v>
      </c>
      <c r="B45" s="7" t="s">
        <v>58</v>
      </c>
      <c r="C45" s="4">
        <v>45956</v>
      </c>
      <c r="D45" s="3" t="s">
        <v>59</v>
      </c>
      <c r="E45" s="21">
        <v>2</v>
      </c>
      <c r="F45" s="19">
        <v>0.83125000000000004</v>
      </c>
      <c r="G45" s="23">
        <f t="shared" si="12"/>
        <v>0.8125</v>
      </c>
      <c r="H45" s="7" t="s">
        <v>60</v>
      </c>
      <c r="I45" s="7" t="s">
        <v>20</v>
      </c>
      <c r="J45" s="3">
        <f>VLOOKUP(E45,Hoja1!E:F,2,FALSE)</f>
        <v>90</v>
      </c>
      <c r="K45" s="20">
        <f>VLOOKUP(I45,Hoja1!A:C,3,FALSE)</f>
        <v>9</v>
      </c>
      <c r="L45" s="9">
        <f t="shared" si="13"/>
        <v>0.1</v>
      </c>
      <c r="N45" s="18"/>
      <c r="P45"/>
      <c r="Q45"/>
    </row>
    <row r="46" spans="1:17" x14ac:dyDescent="0.35">
      <c r="A46" s="7">
        <v>45</v>
      </c>
      <c r="B46" s="7" t="s">
        <v>58</v>
      </c>
      <c r="C46" s="4">
        <v>45956</v>
      </c>
      <c r="D46" s="3" t="s">
        <v>59</v>
      </c>
      <c r="E46" s="3">
        <v>2</v>
      </c>
      <c r="F46" s="19">
        <v>0.84583333333333333</v>
      </c>
      <c r="G46" s="2">
        <f t="shared" si="12"/>
        <v>0.83333333333333326</v>
      </c>
      <c r="H46" s="7" t="s">
        <v>78</v>
      </c>
      <c r="I46" s="7" t="s">
        <v>22</v>
      </c>
      <c r="J46" s="3">
        <f>VLOOKUP(E46,Hoja1!E:F,2,FALSE)</f>
        <v>90</v>
      </c>
      <c r="K46" s="20">
        <f>VLOOKUP(I46,Hoja1!A:C,3,FALSE)</f>
        <v>19.8</v>
      </c>
      <c r="L46" s="9">
        <f t="shared" si="13"/>
        <v>0.22</v>
      </c>
      <c r="N46" s="18"/>
      <c r="P46"/>
      <c r="Q46"/>
    </row>
    <row r="47" spans="1:17" x14ac:dyDescent="0.35">
      <c r="A47" s="7">
        <v>46</v>
      </c>
      <c r="B47" s="7" t="s">
        <v>58</v>
      </c>
      <c r="C47" s="4">
        <v>45956</v>
      </c>
      <c r="D47" s="3" t="s">
        <v>59</v>
      </c>
      <c r="E47" s="21">
        <v>2</v>
      </c>
      <c r="F47" s="19">
        <v>0.84930555555555554</v>
      </c>
      <c r="G47" s="23">
        <f t="shared" si="12"/>
        <v>0.83333333333333326</v>
      </c>
      <c r="H47" s="7" t="s">
        <v>79</v>
      </c>
      <c r="I47" s="7" t="s">
        <v>20</v>
      </c>
      <c r="J47" s="3">
        <f>VLOOKUP(E47,Hoja1!E:F,2,FALSE)</f>
        <v>90</v>
      </c>
      <c r="K47" s="20">
        <f>VLOOKUP(I47,Hoja1!A:C,3,FALSE)</f>
        <v>9</v>
      </c>
      <c r="L47" s="9">
        <f t="shared" si="13"/>
        <v>0.1</v>
      </c>
      <c r="N47" s="18"/>
      <c r="P47"/>
      <c r="Q47"/>
    </row>
    <row r="48" spans="1:17" x14ac:dyDescent="0.35">
      <c r="A48" s="7">
        <v>47</v>
      </c>
      <c r="B48" s="7" t="s">
        <v>58</v>
      </c>
      <c r="C48" s="4">
        <v>45956</v>
      </c>
      <c r="D48" s="3" t="s">
        <v>59</v>
      </c>
      <c r="E48" s="21">
        <v>2</v>
      </c>
      <c r="F48" s="19">
        <v>0.8569444444444444</v>
      </c>
      <c r="G48" s="23">
        <f t="shared" si="12"/>
        <v>0.85416666666666663</v>
      </c>
      <c r="H48" s="7" t="s">
        <v>66</v>
      </c>
      <c r="I48" s="7" t="s">
        <v>20</v>
      </c>
      <c r="J48" s="3">
        <f>VLOOKUP(E48,Hoja1!E:F,2,FALSE)</f>
        <v>90</v>
      </c>
      <c r="K48" s="20">
        <f>VLOOKUP(I48,Hoja1!A:C,3,FALSE)</f>
        <v>9</v>
      </c>
      <c r="L48" s="9">
        <f t="shared" si="13"/>
        <v>0.1</v>
      </c>
      <c r="N48" s="18"/>
      <c r="P48"/>
      <c r="Q48"/>
    </row>
    <row r="49" spans="1:17" x14ac:dyDescent="0.35">
      <c r="A49" s="7">
        <v>48</v>
      </c>
      <c r="B49" s="7" t="s">
        <v>58</v>
      </c>
      <c r="C49" s="4">
        <v>45956</v>
      </c>
      <c r="D49" s="3" t="s">
        <v>59</v>
      </c>
      <c r="E49" s="3">
        <v>2</v>
      </c>
      <c r="F49" s="19">
        <v>0.86527777777777781</v>
      </c>
      <c r="G49" s="2">
        <f t="shared" si="12"/>
        <v>0.85416666666666663</v>
      </c>
      <c r="H49" s="7" t="s">
        <v>68</v>
      </c>
      <c r="I49" s="7" t="s">
        <v>20</v>
      </c>
      <c r="J49" s="3">
        <f>VLOOKUP(E49,Hoja1!E:F,2,FALSE)</f>
        <v>90</v>
      </c>
      <c r="K49" s="20">
        <f>VLOOKUP(I49,Hoja1!A:C,3,FALSE)</f>
        <v>9</v>
      </c>
      <c r="L49" s="9">
        <f t="shared" si="13"/>
        <v>0.1</v>
      </c>
      <c r="N49" s="18"/>
      <c r="P49"/>
      <c r="Q49"/>
    </row>
    <row r="50" spans="1:17" x14ac:dyDescent="0.35">
      <c r="L50" s="9">
        <v>0.85</v>
      </c>
      <c r="N50" s="18"/>
      <c r="P50"/>
      <c r="Q50"/>
    </row>
    <row r="51" spans="1:17" x14ac:dyDescent="0.35">
      <c r="N51" s="18"/>
      <c r="P51"/>
      <c r="Q51"/>
    </row>
    <row r="52" spans="1:17" x14ac:dyDescent="0.35">
      <c r="N52" s="18"/>
      <c r="P52"/>
      <c r="Q52"/>
    </row>
    <row r="53" spans="1:17" x14ac:dyDescent="0.35">
      <c r="N53" s="18"/>
      <c r="P53"/>
      <c r="Q53"/>
    </row>
    <row r="54" spans="1:17" x14ac:dyDescent="0.35">
      <c r="P54"/>
      <c r="Q54"/>
    </row>
    <row r="55" spans="1:17" x14ac:dyDescent="0.35">
      <c r="P55"/>
      <c r="Q55"/>
    </row>
    <row r="56" spans="1:17" x14ac:dyDescent="0.35">
      <c r="P56"/>
      <c r="Q56"/>
    </row>
    <row r="57" spans="1:17" x14ac:dyDescent="0.35">
      <c r="P57"/>
      <c r="Q57"/>
    </row>
    <row r="58" spans="1:17" x14ac:dyDescent="0.35">
      <c r="P58"/>
      <c r="Q58"/>
    </row>
    <row r="59" spans="1:17" x14ac:dyDescent="0.35">
      <c r="P59"/>
      <c r="Q59"/>
    </row>
    <row r="60" spans="1:17" x14ac:dyDescent="0.35">
      <c r="P60"/>
      <c r="Q60"/>
    </row>
    <row r="61" spans="1:17" x14ac:dyDescent="0.35">
      <c r="P61"/>
      <c r="Q61"/>
    </row>
    <row r="62" spans="1:17" x14ac:dyDescent="0.35">
      <c r="P62"/>
      <c r="Q62"/>
    </row>
    <row r="63" spans="1:17" x14ac:dyDescent="0.35">
      <c r="P63"/>
      <c r="Q63"/>
    </row>
    <row r="64" spans="1:17" x14ac:dyDescent="0.35">
      <c r="P64"/>
      <c r="Q64"/>
    </row>
    <row r="65" spans="16:17" x14ac:dyDescent="0.35">
      <c r="P65"/>
      <c r="Q65"/>
    </row>
  </sheetData>
  <phoneticPr fontId="5" type="noConversion"/>
  <conditionalFormatting sqref="L2:L50">
    <cfRule type="expression" dxfId="0" priority="7">
      <formula>"&gt;85%"</formula>
    </cfRule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4:O9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8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1:O2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28B24-3BC2-4C26-97A7-84451F382B51}">
  <dimension ref="A1:F11"/>
  <sheetViews>
    <sheetView zoomScale="85" zoomScaleNormal="85" workbookViewId="0">
      <selection activeCell="J26" sqref="J26"/>
    </sheetView>
  </sheetViews>
  <sheetFormatPr baseColWidth="10" defaultColWidth="11.453125" defaultRowHeight="14.5" x14ac:dyDescent="0.35"/>
  <cols>
    <col min="1" max="1" width="11.453125" style="5"/>
    <col min="2" max="2" width="11.453125" style="6"/>
    <col min="3" max="3" width="10.81640625" style="6"/>
    <col min="5" max="5" width="11.453125" style="6"/>
    <col min="6" max="6" width="13.7265625" style="6" bestFit="1" customWidth="1"/>
    <col min="14" max="14" width="12.54296875" bestFit="1" customWidth="1"/>
    <col min="18" max="18" width="11.81640625" bestFit="1" customWidth="1"/>
  </cols>
  <sheetData>
    <row r="1" spans="1:6" x14ac:dyDescent="0.35">
      <c r="A1" s="7" t="s">
        <v>16</v>
      </c>
      <c r="B1" s="3" t="s">
        <v>17</v>
      </c>
      <c r="C1" s="6" t="s">
        <v>18</v>
      </c>
      <c r="E1" s="3" t="s">
        <v>19</v>
      </c>
      <c r="F1" s="3" t="s">
        <v>8</v>
      </c>
    </row>
    <row r="2" spans="1:6" x14ac:dyDescent="0.35">
      <c r="A2" s="7">
        <v>0</v>
      </c>
      <c r="B2" s="3">
        <v>0</v>
      </c>
      <c r="C2" s="6">
        <f>D2*90</f>
        <v>0</v>
      </c>
      <c r="D2" s="13">
        <f>B2/150</f>
        <v>0</v>
      </c>
      <c r="E2" s="3">
        <v>1</v>
      </c>
      <c r="F2" s="3">
        <v>150</v>
      </c>
    </row>
    <row r="3" spans="1:6" x14ac:dyDescent="0.35">
      <c r="A3" s="7" t="s">
        <v>20</v>
      </c>
      <c r="B3" s="3">
        <v>15</v>
      </c>
      <c r="C3" s="6">
        <f t="shared" ref="C3:C11" si="0">D3*90</f>
        <v>9</v>
      </c>
      <c r="D3" s="13">
        <f t="shared" ref="D3:D11" si="1">B3/150</f>
        <v>0.1</v>
      </c>
      <c r="E3" s="3">
        <v>2</v>
      </c>
      <c r="F3" s="3">
        <v>90</v>
      </c>
    </row>
    <row r="4" spans="1:6" x14ac:dyDescent="0.35">
      <c r="A4" s="7" t="s">
        <v>22</v>
      </c>
      <c r="B4" s="3">
        <v>33</v>
      </c>
      <c r="C4" s="6">
        <f t="shared" si="0"/>
        <v>19.8</v>
      </c>
      <c r="D4" s="13">
        <f t="shared" si="1"/>
        <v>0.22</v>
      </c>
      <c r="E4" s="3">
        <v>3</v>
      </c>
      <c r="F4" s="3">
        <v>50</v>
      </c>
    </row>
    <row r="5" spans="1:6" x14ac:dyDescent="0.35">
      <c r="A5" s="7">
        <v>2</v>
      </c>
      <c r="B5" s="3">
        <v>45</v>
      </c>
      <c r="C5" s="6">
        <f t="shared" si="0"/>
        <v>27</v>
      </c>
      <c r="D5" s="13">
        <f t="shared" si="1"/>
        <v>0.3</v>
      </c>
      <c r="E5" s="3">
        <v>4</v>
      </c>
      <c r="F5" s="3">
        <v>77</v>
      </c>
    </row>
    <row r="6" spans="1:6" x14ac:dyDescent="0.35">
      <c r="A6" s="7">
        <v>3</v>
      </c>
      <c r="B6" s="3">
        <v>90</v>
      </c>
      <c r="C6" s="6">
        <f t="shared" si="0"/>
        <v>54</v>
      </c>
      <c r="D6" s="13">
        <f t="shared" si="1"/>
        <v>0.6</v>
      </c>
      <c r="E6" s="3">
        <v>5</v>
      </c>
      <c r="F6" s="3">
        <v>77</v>
      </c>
    </row>
    <row r="7" spans="1:6" x14ac:dyDescent="0.35">
      <c r="A7" s="7" t="s">
        <v>26</v>
      </c>
      <c r="B7" s="3">
        <v>110</v>
      </c>
      <c r="C7" s="6">
        <f t="shared" si="0"/>
        <v>66</v>
      </c>
      <c r="D7" s="13">
        <f t="shared" si="1"/>
        <v>0.73333333333333328</v>
      </c>
      <c r="E7" s="3">
        <v>6</v>
      </c>
      <c r="F7" s="3">
        <v>90</v>
      </c>
    </row>
    <row r="8" spans="1:6" x14ac:dyDescent="0.35">
      <c r="A8" s="7" t="s">
        <v>27</v>
      </c>
      <c r="B8" s="3">
        <v>110</v>
      </c>
      <c r="C8" s="6">
        <f t="shared" si="0"/>
        <v>66</v>
      </c>
      <c r="D8" s="13">
        <f t="shared" si="1"/>
        <v>0.73333333333333328</v>
      </c>
    </row>
    <row r="9" spans="1:6" x14ac:dyDescent="0.35">
      <c r="A9" s="7" t="s">
        <v>29</v>
      </c>
      <c r="B9" s="3">
        <v>130</v>
      </c>
      <c r="C9" s="6">
        <f t="shared" si="0"/>
        <v>78</v>
      </c>
      <c r="D9" s="13">
        <f t="shared" si="1"/>
        <v>0.8666666666666667</v>
      </c>
    </row>
    <row r="10" spans="1:6" x14ac:dyDescent="0.35">
      <c r="A10" s="7" t="s">
        <v>31</v>
      </c>
      <c r="B10" s="3">
        <v>140</v>
      </c>
      <c r="C10" s="6">
        <f t="shared" si="0"/>
        <v>84</v>
      </c>
      <c r="D10" s="13">
        <f t="shared" si="1"/>
        <v>0.93333333333333335</v>
      </c>
    </row>
    <row r="11" spans="1:6" x14ac:dyDescent="0.35">
      <c r="A11" s="7" t="s">
        <v>32</v>
      </c>
      <c r="B11" s="3">
        <v>150</v>
      </c>
      <c r="C11" s="6">
        <f t="shared" si="0"/>
        <v>90</v>
      </c>
      <c r="D11" s="13">
        <f t="shared" si="1"/>
        <v>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O k 8 H V 1 f v X q S k A A A A 9 g A A A B I A H A B D b 2 5 m a W c v U G F j a 2 F n Z S 5 4 b W w g o h g A K K A U A A A A A A A A A A A A A A A A A A A A A A A A A A A A h Y + 9 D o I w G E V f h X S n P 8 i g 5 K M M r J C Y m B j X p l R o h G J o s b y b g 4 / k K 4 h R 1 M 3 x n n u G e + / X G 2 R T 1 w Y X N V j d m x Q x T F G g j O w r b e o U j e 4 Y r l H G Y S v k S d Q q m G V j k 8 l W K W q c O y e E e O + x X + F + q E l E K S O H s t j J R n U C f W T 9 X w 6 1 s U 4 Y q R C H / W s M j z B j G x z T G F M g C 4 R S m 6 8 Q z X u f 7 Q + E f G z d O C i u b J g X Q J Y I 5 P 2 B P w B Q S w M E F A A C A A g A O k 8 H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p P B 1 c o i k e 4 D g A A A B E A A A A T A B w A R m 9 y b X V s Y X M v U 2 V j d G l v b j E u b S C i G A A o o B Q A A A A A A A A A A A A A A A A A A A A A A A A A A A A r T k 0 u y c z P U w i G 0 I b W A F B L A Q I t A B Q A A g A I A D p P B 1 d X 7 1 6 k p A A A A P Y A A A A S A A A A A A A A A A A A A A A A A A A A A A B D b 2 5 m a W c v U G F j a 2 F n Z S 5 4 b W x Q S w E C L Q A U A A I A C A A 6 T w d X D 8 r p q 6 Q A A A D p A A A A E w A A A A A A A A A A A A A A A A D w A A A A W 0 N v b n R l b n R f V H l w Z X N d L n h t b F B L A Q I t A B Q A A g A I A D p P B 1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r E v 1 B Z L y 5 S a 3 w U R K / h Y x h A A A A A A I A A A A A A A N m A A D A A A A A E A A A A K n j L + K B 3 y Q e e p 2 l J 9 v V 6 n w A A A A A B I A A A K A A A A A Q A A A A 8 I Z U t Z t + h q a B L g T G y G 5 K / F A A A A D V E V 3 X 5 k 8 a F 2 L r y E E K p + G f / 5 5 d p 4 G A Z u + n 4 G S w M 3 O r V 4 D W L k 6 B 2 s 6 m 1 O 8 b Q t T g C F o r A e j A X n c I u u p 5 X Z j 9 I V p 6 w c H E h S l 6 H y U 6 j c s z Q v H h 2 R Q A A A D n A n B Y j 7 1 E J 0 i R Z t r 5 k R T 7 L V a s 8 Q = =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276C26A-0EC6-44C3-8979-533CE0CB5E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9520-670d-482f-8816-2d26b29eb0ad"/>
    <ds:schemaRef ds:uri="57014138-723a-4552-b1be-d16d25732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F800BA3-3771-4DAE-865D-0D92DF137E3B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EDAEDB56-2D89-4041-BFE3-0BA7D90F0F89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customXml/itemProps4.xml><?xml version="1.0" encoding="utf-8"?>
<ds:datastoreItem xmlns:ds="http://schemas.openxmlformats.org/officeDocument/2006/customXml" ds:itemID="{E3006F57-65C6-45B1-8C34-4ED5C3820E4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B36 PB1655</vt:lpstr>
      <vt:lpstr>Hoja1</vt:lpstr>
      <vt:lpstr>'B36 PB1655'!Área_de_impresión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/>
  <dcterms:created xsi:type="dcterms:W3CDTF">2023-08-07T13:34:27Z</dcterms:created>
  <dcterms:modified xsi:type="dcterms:W3CDTF">2025-11-03T23:15:05Z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